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2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7.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100.xml" ContentType="application/vnd.ms-office.chartcolorstyle+xml"/>
  <Override PartName="/xl/charts/style10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P669\P669 DataSet\"/>
    </mc:Choice>
  </mc:AlternateContent>
  <xr:revisionPtr revIDLastSave="0" documentId="13_ncr:1_{D17ECADA-3442-4632-BC0A-34E585EEF237}" xr6:coauthVersionLast="47" xr6:coauthVersionMax="47" xr10:uidLastSave="{00000000-0000-0000-0000-000000000000}"/>
  <bookViews>
    <workbookView xWindow="-120" yWindow="-120" windowWidth="20730" windowHeight="11160" tabRatio="835" activeTab="5" xr2:uid="{00000000-000D-0000-FFFF-FFFF00000000}"/>
  </bookViews>
  <sheets>
    <sheet name="Brokerage" sheetId="2" r:id="rId1"/>
    <sheet name="Fees" sheetId="3" r:id="rId2"/>
    <sheet name="Achievements" sheetId="12" r:id="rId3"/>
    <sheet name="Sheet1" sheetId="13" r:id="rId4"/>
    <sheet name="KPIS and Charts" sheetId="9" r:id="rId5"/>
    <sheet name="Dashboard" sheetId="10" r:id="rId6"/>
    <sheet name="Individual Budget" sheetId="4" r:id="rId7"/>
    <sheet name="Invoice" sheetId="5" r:id="rId8"/>
    <sheet name="meeting_list" sheetId="6" r:id="rId9"/>
    <sheet name="Opportunity" sheetId="7" r:id="rId10"/>
  </sheets>
  <definedNames>
    <definedName name="_xlcn.WorksheetConnection_P669INProDashboard.xlsxMeeting_list1" hidden="1">Meeting_list[]</definedName>
    <definedName name="_xlcn.WorksheetConnection_P669INProDashboard.xlsxOpportunity1" hidden="1">Opportunity[]</definedName>
    <definedName name="ExternalData_1" localSheetId="0" hidden="1">Brokerage!$A$1:$Q$962</definedName>
    <definedName name="ExternalData_1" localSheetId="1" hidden="1">Fees!$A$1:$I$10</definedName>
    <definedName name="ExternalData_1" localSheetId="6" hidden="1">'Individual Budget'!$A$1:$G$11</definedName>
    <definedName name="ExternalData_1" localSheetId="7" hidden="1">Invoice!$A$1:$L$205</definedName>
    <definedName name="ExternalData_1" localSheetId="8" hidden="1">meeting_list!$A$1:$G$35</definedName>
    <definedName name="ExternalData_1" localSheetId="9" hidden="1">Opportunity!$A$1:$M$50</definedName>
    <definedName name="_xlnm.Print_Area" localSheetId="5">Dashboard!$A$1:$W$56</definedName>
    <definedName name="Slicer_Account_Exe_name">#N/A</definedName>
  </definedNames>
  <calcPr calcId="18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 cacheId="10" r:id="rId21"/>
    <pivotCache cacheId="11" r:id="rId22"/>
    <pivotCache cacheId="12" r:id="rId23"/>
  </pivotCaches>
  <extLs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8a1a7338-bb25-48f1-93f9-a2cde8a7780e" name="Brokerage" connection="Query - Brokerage"/>
          <x15:modelTable id="Fees_f552e249-28fa-4d35-aabb-1d94f045c9a0" name="Fees" connection="Query - Fees"/>
          <x15:modelTable id="Opportunity_637b5b9d-8b39-4636-9a0a-2e6a47a4854a" name="Opportunity" connection="Query - Opportunity"/>
          <x15:modelTable id="Opportunity 1" name="Opportunity 1" connection="WorksheetConnection_P669 IN Pro Dashboard.xlsx!Opportunity"/>
          <x15:modelTable id="Meeting_list" name="Meeting_list" connection="WorksheetConnection_P669 IN Pro Dashboard.xlsx!Meeting_list"/>
        </x15:modelTables>
      </x15:dataModel>
    </ext>
  </extLst>
</workbook>
</file>

<file path=xl/calcChain.xml><?xml version="1.0" encoding="utf-8"?>
<calcChain xmlns="http://schemas.openxmlformats.org/spreadsheetml/2006/main">
  <c r="J4" i="12" l="1"/>
  <c r="J3" i="12"/>
  <c r="J2" i="12"/>
  <c r="N2" i="7"/>
  <c r="D226" i="9"/>
  <c r="D225" i="9"/>
  <c r="D224" i="9"/>
  <c r="A67" i="9"/>
  <c r="A66" i="9"/>
  <c r="J29" i="6"/>
  <c r="I29" i="6"/>
  <c r="G7" i="9"/>
  <c r="G6" i="9"/>
  <c r="G5" i="9"/>
  <c r="E27" i="9"/>
  <c r="E24" i="9"/>
  <c r="E21" i="9"/>
  <c r="I30" i="6"/>
  <c r="J30" i="6"/>
  <c r="B292" i="9"/>
  <c r="E226" i="9"/>
  <c r="E225" i="9"/>
  <c r="E224" i="9"/>
  <c r="E186" i="9"/>
  <c r="E184" i="9"/>
  <c r="E154" i="9"/>
  <c r="E152" i="9"/>
  <c r="E124" i="9"/>
  <c r="E122" i="9"/>
  <c r="B67" i="9"/>
  <c r="B66" i="9"/>
  <c r="H7" i="9"/>
  <c r="H6" i="9"/>
  <c r="H5" i="9"/>
  <c r="K3" i="12"/>
  <c r="K2" i="12"/>
  <c r="K4" i="12"/>
  <c r="E153" i="9" l="1"/>
  <c r="E123" i="9"/>
  <c r="E185" i="9"/>
  <c r="D21" i="9"/>
  <c r="D27" i="9"/>
  <c r="D2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C88F63-D517-41B9-98C2-00A0A927A316}" keepAlive="1" name="ModelConnection_ExternalData_1" description="Data Model" type="5" refreshedVersion="7" minRefreshableVersion="5" saveData="1">
    <dbPr connection="Data Model Connection" command="Brokerage" commandType="3"/>
    <extLst>
      <ext xmlns:x15="http://schemas.microsoft.com/office/spreadsheetml/2010/11/main" uri="{DE250136-89BD-433C-8126-D09CA5730AF9}">
        <x15:connection id="" model="1"/>
      </ext>
    </extLst>
  </connection>
  <connection id="2" xr16:uid="{0312F288-62C3-403B-8068-171B7D2FCD62}" keepAlive="1" name="ModelConnection_ExternalData_11" description="Data Model" type="5" refreshedVersion="7" minRefreshableVersion="5" saveData="1">
    <dbPr connection="Data Model Connection" command="Fees" commandType="3"/>
    <extLst>
      <ext xmlns:x15="http://schemas.microsoft.com/office/spreadsheetml/2010/11/main" uri="{DE250136-89BD-433C-8126-D09CA5730AF9}">
        <x15:connection id="" model="1"/>
      </ext>
    </extLst>
  </connection>
  <connection id="3" xr16:uid="{6A9B68C7-7FDE-4554-B545-01CC3CD8953C}" keepAlive="1" name="ModelConnection_ExternalData_12" description="Data Model" type="5" refreshedVersion="7" minRefreshableVersion="5" saveData="1">
    <dbPr connection="Data Model Connection" command="Opportunity" commandType="3"/>
    <extLst>
      <ext xmlns:x15="http://schemas.microsoft.com/office/spreadsheetml/2010/11/main" uri="{DE250136-89BD-433C-8126-D09CA5730AF9}">
        <x15:connection id="" model="1"/>
      </ext>
    </extLst>
  </connection>
  <connection id="4" xr16:uid="{BAA13B83-028C-4663-BAFB-803114B5958A}" name="Query - Brokerage" description="Connection to the 'Brokerage' query in the workbook." type="100" refreshedVersion="7" minRefreshableVersion="5">
    <extLst>
      <ext xmlns:x15="http://schemas.microsoft.com/office/spreadsheetml/2010/11/main" uri="{DE250136-89BD-433C-8126-D09CA5730AF9}">
        <x15:connection id="48bc2a93-7116-445c-95e9-e2950c464015">
          <x15:oledbPr connection="Provider=Microsoft.Mashup.OleDb.1;Data Source=$Workbook$;Location=Brokerage;Extended Properties=&quot;&quot;">
            <x15:dbTables>
              <x15:dbTable name="Brokerage"/>
            </x15:dbTables>
          </x15:oledbPr>
        </x15:connection>
      </ext>
    </extLst>
  </connection>
  <connection id="5" xr16:uid="{E46357D8-12A3-4B81-AE7E-23687ADCFF1F}" name="Query - Fees" description="Connection to the 'Fees' query in the workbook." type="100" refreshedVersion="7" minRefreshableVersion="5">
    <extLst>
      <ext xmlns:x15="http://schemas.microsoft.com/office/spreadsheetml/2010/11/main" uri="{DE250136-89BD-433C-8126-D09CA5730AF9}">
        <x15:connection id="3fe191cc-b469-429e-b329-ea5232cbedb5">
          <x15:oledbPr connection="Provider=Microsoft.Mashup.OleDb.1;Data Source=$Workbook$;Location=Fees;Extended Properties=&quot;&quot;">
            <x15:dbTables>
              <x15:dbTable name="Fees"/>
            </x15:dbTables>
          </x15:oledbPr>
        </x15:connection>
      </ext>
    </extLst>
  </connection>
  <connection id="6" xr16:uid="{2C2CC380-542D-4DF1-AC0B-5816BAC43BB3}" keepAlive="1" name="Query - Individual Budget" description="Connection to the 'Individual Budget' query in the workbook." type="5" refreshedVersion="7" background="1" saveData="1">
    <dbPr connection="Provider=Microsoft.Mashup.OleDb.1;Data Source=$Workbook$;Location=&quot;Individual Budget&quot;;Extended Properties=&quot;&quot;" command="SELECT * FROM [Individual Budget]"/>
  </connection>
  <connection id="7" xr16:uid="{5073A38A-B118-4A05-95FF-85C9E14D8236}" keepAlive="1" name="Query - Invoice" description="Connection to the 'Invoice' query in the workbook." type="5" refreshedVersion="7" background="1" saveData="1">
    <dbPr connection="Provider=Microsoft.Mashup.OleDb.1;Data Source=$Workbook$;Location=Invoice;Extended Properties=&quot;&quot;" command="SELECT * FROM [Invoice]"/>
  </connection>
  <connection id="8" xr16:uid="{C37DBDED-C9AB-4195-A9B6-3AF8145B9DCF}" keepAlive="1" name="Query - Meeting_list" description="Connection to the 'Meeting_list' query in the workbook." type="5" refreshedVersion="7" background="1" saveData="1">
    <dbPr connection="Provider=Microsoft.Mashup.OleDb.1;Data Source=$Workbook$;Location=Meeting_list;Extended Properties=&quot;&quot;" command="SELECT * FROM [Meeting_list]"/>
  </connection>
  <connection id="9" xr16:uid="{5500C905-B68D-48D7-BBFF-96B0A718B418}" name="Query - Opportunity" description="Connection to the 'Opportunity' query in the workbook." type="100" refreshedVersion="7" minRefreshableVersion="5">
    <extLst>
      <ext xmlns:x15="http://schemas.microsoft.com/office/spreadsheetml/2010/11/main" uri="{DE250136-89BD-433C-8126-D09CA5730AF9}">
        <x15:connection id="00f21c3a-87ba-4674-bac9-a81a64bd95e4"/>
      </ext>
    </extLst>
  </connection>
  <connection id="10" xr16:uid="{2DEDA062-2F66-4F42-A66D-2EA57358A91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EBD8AE20-D894-40D4-BC3F-307BE305851C}" name="WorksheetConnection_P669 IN Pro Dashboard.xlsx!Meeting_list" type="102" refreshedVersion="7" minRefreshableVersion="5">
    <extLst>
      <ext xmlns:x15="http://schemas.microsoft.com/office/spreadsheetml/2010/11/main" uri="{DE250136-89BD-433C-8126-D09CA5730AF9}">
        <x15:connection id="Meeting_list" autoDelete="1">
          <x15:rangePr sourceName="_xlcn.WorksheetConnection_P669INProDashboard.xlsxMeeting_list1"/>
        </x15:connection>
      </ext>
    </extLst>
  </connection>
  <connection id="12" xr16:uid="{33CABF3A-83D5-4881-9B95-27362AC50F2F}" name="WorksheetConnection_P669 IN Pro Dashboard.xlsx!Opportunity" type="102" refreshedVersion="7" minRefreshableVersion="5">
    <extLst>
      <ext xmlns:x15="http://schemas.microsoft.com/office/spreadsheetml/2010/11/main" uri="{DE250136-89BD-433C-8126-D09CA5730AF9}">
        <x15:connection id="Opportunity 1" autoDelete="1">
          <x15:rangePr sourceName="_xlcn.WorksheetConnection_P669INProDashboard.xlsxOpportunity1"/>
        </x15:connection>
      </ext>
    </extLst>
  </connection>
</connections>
</file>

<file path=xl/sharedStrings.xml><?xml version="1.0" encoding="utf-8"?>
<sst xmlns="http://schemas.openxmlformats.org/spreadsheetml/2006/main" count="11966" uniqueCount="868">
  <si>
    <t>Brokerage</t>
  </si>
  <si>
    <t>client_name</t>
  </si>
  <si>
    <t>policy_number</t>
  </si>
  <si>
    <t>Account Id</t>
  </si>
  <si>
    <t>Account Exe name</t>
  </si>
  <si>
    <t>policy_status</t>
  </si>
  <si>
    <t>policy_start_date</t>
  </si>
  <si>
    <t>policy_end_date</t>
  </si>
  <si>
    <t>product_group</t>
  </si>
  <si>
    <t>solution_group</t>
  </si>
  <si>
    <t>income_class</t>
  </si>
  <si>
    <t>Amount</t>
  </si>
  <si>
    <t>income_due_date</t>
  </si>
  <si>
    <t>revenue_transaction_type</t>
  </si>
  <si>
    <t>renewal_status</t>
  </si>
  <si>
    <t>lapse_reason</t>
  </si>
  <si>
    <t>last_updated_date</t>
  </si>
  <si>
    <t>branch_name</t>
  </si>
  <si>
    <t>A</t>
  </si>
  <si>
    <t>2414 2022 4088 1000 000</t>
  </si>
  <si>
    <t>Vinay</t>
  </si>
  <si>
    <t>Active</t>
  </si>
  <si>
    <t>Marine</t>
  </si>
  <si>
    <t>Renewal</t>
  </si>
  <si>
    <t>Inception</t>
  </si>
  <si>
    <t>Ahmedabad</t>
  </si>
  <si>
    <t>Amit</t>
  </si>
  <si>
    <t>Abhinav Shivam</t>
  </si>
  <si>
    <t>New</t>
  </si>
  <si>
    <t>B</t>
  </si>
  <si>
    <t>0655001825 01</t>
  </si>
  <si>
    <t>Inactive</t>
  </si>
  <si>
    <t>Fire</t>
  </si>
  <si>
    <t>Construction Power &amp; Infrastructure</t>
  </si>
  <si>
    <t>Miscellaneous</t>
  </si>
  <si>
    <t>Liability</t>
  </si>
  <si>
    <t>C</t>
  </si>
  <si>
    <t>237164239 00</t>
  </si>
  <si>
    <t>Mark</t>
  </si>
  <si>
    <t>Employee Benefits</t>
  </si>
  <si>
    <t>Employee Benefits EB</t>
  </si>
  <si>
    <t>D</t>
  </si>
  <si>
    <t>4101190700000015-00</t>
  </si>
  <si>
    <t>Endorsement</t>
  </si>
  <si>
    <t>E</t>
  </si>
  <si>
    <t>2414 2022 1261 2200 000</t>
  </si>
  <si>
    <t>2414 2026 2374 7800 000</t>
  </si>
  <si>
    <t>Property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</si>
  <si>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</si>
  <si>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</si>
  <si>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</si>
  <si>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</si>
  <si>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</si>
  <si>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</si>
  <si>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</si>
  <si>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</si>
  <si>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</si>
  <si>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</si>
  <si>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</si>
  <si>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</si>
  <si>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</si>
  <si>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</si>
  <si>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</si>
  <si>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</si>
  <si>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</si>
  <si>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</si>
  <si>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</si>
  <si>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</si>
  <si>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</si>
  <si>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</si>
  <si>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</si>
  <si>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</si>
  <si>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</si>
  <si>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</si>
  <si>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</si>
  <si>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</si>
  <si>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</si>
  <si>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</si>
  <si>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</si>
  <si>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</si>
  <si>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</si>
  <si>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</si>
  <si>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</si>
  <si>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</si>
  <si>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</si>
  <si>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</si>
  <si>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</si>
  <si>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</si>
  <si>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</si>
  <si>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</si>
  <si>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</si>
  <si>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</si>
  <si>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</si>
  <si>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</si>
  <si>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</si>
  <si>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</si>
  <si>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</si>
  <si>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</si>
  <si>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</si>
  <si>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</si>
  <si>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</si>
  <si>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</si>
  <si>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</si>
  <si>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</si>
  <si>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</si>
  <si>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</si>
  <si>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</si>
  <si>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</si>
  <si>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</si>
  <si>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</si>
  <si>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</si>
  <si>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</si>
  <si>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</si>
  <si>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</si>
  <si>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</si>
  <si>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</si>
  <si>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</si>
  <si>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</si>
  <si>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</si>
  <si>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</si>
  <si>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</si>
  <si>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</si>
  <si>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</si>
  <si>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</si>
  <si>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</si>
  <si>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</si>
  <si>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</si>
  <si>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</si>
  <si>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</si>
  <si>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</si>
  <si>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</si>
  <si>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</si>
  <si>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</si>
  <si>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</si>
  <si>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</si>
  <si>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</si>
  <si>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</si>
  <si>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</si>
  <si>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</si>
  <si>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</si>
  <si>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</si>
  <si>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</si>
  <si>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</si>
  <si>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</si>
  <si>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</si>
  <si>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</si>
  <si>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</si>
  <si>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</si>
  <si>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</si>
  <si>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</si>
  <si>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</si>
  <si>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</si>
  <si>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</si>
  <si>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</si>
  <si>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</si>
  <si>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</si>
  <si>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</si>
  <si>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</si>
  <si>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</si>
  <si>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</si>
  <si>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</si>
  <si>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</si>
  <si>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</si>
  <si>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</si>
  <si>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</si>
  <si>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</si>
  <si>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</si>
  <si>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</si>
  <si>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</si>
  <si>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</si>
  <si>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</si>
  <si>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</si>
  <si>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</si>
  <si>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</si>
  <si>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</si>
  <si>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</si>
  <si>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</si>
  <si>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</si>
  <si>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</si>
  <si>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</si>
  <si>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</si>
  <si>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</si>
  <si>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</si>
  <si>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</si>
  <si>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</si>
  <si>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</si>
  <si>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</si>
  <si>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</si>
  <si>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</si>
  <si>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</si>
  <si>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</si>
  <si>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</si>
  <si>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</si>
  <si>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</si>
  <si>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</si>
  <si>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</si>
  <si>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</si>
  <si>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</si>
  <si>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</si>
  <si>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</si>
  <si>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</si>
  <si>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</si>
  <si>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</si>
  <si>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</si>
  <si>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</si>
  <si>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</si>
  <si>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</si>
  <si>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</si>
  <si>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</si>
  <si>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</si>
  <si>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</si>
  <si>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</si>
  <si>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</si>
  <si>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</si>
  <si>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</si>
  <si>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</si>
  <si>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</si>
  <si>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</si>
  <si>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</si>
  <si>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</si>
  <si>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</si>
  <si>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</si>
  <si>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</si>
  <si>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</si>
  <si>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</si>
  <si>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</si>
  <si>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</si>
  <si>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</si>
  <si>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</si>
  <si>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</si>
  <si>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</si>
  <si>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</si>
  <si>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</si>
  <si>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</si>
  <si>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</si>
  <si>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</si>
  <si>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</si>
  <si>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</si>
  <si>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</si>
  <si>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</si>
  <si>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</si>
  <si>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</si>
  <si>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</si>
  <si>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</si>
  <si>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</si>
  <si>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</si>
  <si>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</si>
  <si>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</si>
  <si>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</si>
  <si>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</si>
  <si>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</si>
  <si>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</si>
  <si>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</si>
  <si>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</si>
  <si>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</si>
  <si>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</si>
  <si>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</si>
  <si>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</si>
  <si>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</si>
  <si>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</si>
  <si>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</si>
  <si>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</si>
  <si>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</si>
  <si>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</si>
  <si>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</si>
  <si>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</si>
  <si>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</si>
  <si>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</si>
  <si>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</si>
  <si>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</si>
  <si>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</si>
  <si>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</si>
  <si>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</si>
  <si>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</si>
  <si>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</si>
  <si>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</si>
  <si>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</si>
  <si>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</si>
  <si>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</si>
  <si>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</si>
  <si>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</si>
  <si>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</si>
  <si>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</si>
  <si>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</si>
  <si>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</si>
  <si>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</si>
  <si>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</si>
  <si>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</si>
  <si>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</si>
  <si>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</si>
  <si>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</si>
  <si>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</si>
  <si>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</si>
  <si>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</si>
  <si>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</si>
  <si>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</si>
  <si>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</si>
  <si>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</si>
  <si>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</si>
  <si>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</si>
  <si>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</si>
  <si>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</si>
  <si>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</si>
  <si>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</si>
  <si>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</si>
  <si>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</si>
  <si>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</si>
  <si>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</si>
  <si>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</si>
  <si>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</si>
  <si>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</si>
  <si>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</si>
  <si>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</si>
  <si>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</si>
  <si>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</si>
  <si>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</si>
  <si>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</si>
  <si>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</si>
  <si>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</si>
  <si>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</si>
  <si>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</si>
  <si>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</si>
  <si>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</si>
  <si>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</si>
  <si>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</si>
  <si>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</si>
  <si>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</si>
  <si>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</si>
  <si>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</si>
  <si>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</si>
  <si>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</si>
  <si>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</si>
  <si>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</si>
  <si>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</si>
  <si>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</si>
  <si>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</si>
  <si>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</si>
  <si>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</si>
  <si>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</si>
  <si>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</si>
  <si>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</si>
  <si>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</si>
  <si>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</si>
  <si>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</si>
  <si>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</si>
  <si>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</si>
  <si>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</si>
  <si>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</si>
  <si>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</si>
  <si>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</si>
  <si>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</si>
  <si>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</si>
  <si>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</si>
  <si>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</si>
  <si>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</si>
  <si>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</si>
  <si>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</si>
  <si>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</si>
  <si>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</si>
  <si>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</si>
  <si>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</si>
  <si>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</si>
  <si>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</si>
  <si>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</si>
  <si>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</si>
  <si>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</si>
  <si>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</si>
  <si>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</si>
  <si>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</si>
  <si>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</si>
  <si>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</si>
  <si>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</si>
  <si>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</si>
  <si>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</si>
  <si>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</si>
  <si>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</si>
  <si>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</si>
  <si>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</si>
  <si>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</si>
  <si>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</si>
  <si>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</si>
  <si>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</si>
  <si>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</si>
  <si>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</si>
  <si>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</si>
  <si>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</si>
  <si>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</si>
  <si>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</si>
  <si>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</si>
  <si>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</si>
  <si>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</si>
  <si>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</si>
  <si>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</si>
  <si>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</si>
  <si>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</si>
  <si>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</si>
  <si>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</si>
  <si>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</si>
  <si>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</si>
  <si>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</si>
  <si>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</si>
  <si>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</si>
  <si>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</si>
  <si>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</si>
  <si>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</si>
  <si>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</si>
  <si>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</si>
  <si>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</si>
  <si>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</si>
  <si>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</si>
  <si>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</si>
  <si>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</si>
  <si>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</si>
  <si>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</si>
  <si>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</si>
  <si>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</si>
  <si>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</si>
  <si>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</si>
  <si>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</si>
  <si>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</si>
  <si>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</si>
  <si>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</si>
  <si>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</si>
  <si>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</si>
  <si>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</si>
  <si>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</si>
  <si>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</si>
  <si>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</si>
  <si>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</si>
  <si>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</si>
  <si>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</si>
  <si>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</si>
  <si>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</si>
  <si>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</si>
  <si>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</si>
  <si>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</si>
  <si>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</si>
  <si>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</si>
  <si>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</si>
  <si>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</si>
  <si>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</si>
  <si>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</si>
  <si>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</si>
  <si>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</si>
  <si>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</si>
  <si>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</si>
  <si>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</si>
  <si>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</si>
  <si>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</si>
  <si>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</si>
  <si>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</si>
  <si>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</si>
  <si>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</si>
  <si>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</si>
  <si>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</si>
  <si>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</si>
  <si>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</si>
  <si>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</si>
  <si>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</si>
  <si>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</si>
  <si>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</si>
  <si>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</si>
  <si>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</si>
  <si>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</si>
  <si>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</si>
  <si>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</si>
  <si>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</si>
  <si>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</si>
  <si>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</si>
  <si>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</si>
  <si>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</si>
  <si>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</si>
  <si>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</si>
  <si>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</si>
  <si>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</si>
  <si>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</si>
  <si>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</si>
  <si>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</si>
  <si>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</si>
  <si>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</si>
  <si>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</si>
  <si>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Fees</t>
  </si>
  <si>
    <t>Salesperson ID</t>
  </si>
  <si>
    <t>Account Ex Nmae</t>
  </si>
  <si>
    <t>Nishant Sharma</t>
  </si>
  <si>
    <t>GL Client Network GNB Inward</t>
  </si>
  <si>
    <t>Sales person ID</t>
  </si>
  <si>
    <t>Employee Name</t>
  </si>
  <si>
    <t>New Role2</t>
  </si>
  <si>
    <t>New Budget</t>
  </si>
  <si>
    <t>Cross sell bugdet</t>
  </si>
  <si>
    <t>Renewal Budget</t>
  </si>
  <si>
    <t>Branch</t>
  </si>
  <si>
    <t>Hunter &amp; Farmer</t>
  </si>
  <si>
    <t>Servicer</t>
  </si>
  <si>
    <t>BH</t>
  </si>
  <si>
    <t>Servicer Claims</t>
  </si>
  <si>
    <t>Vidit Shah</t>
  </si>
  <si>
    <t>Farmer &amp; Servicer</t>
  </si>
  <si>
    <t>Invoice</t>
  </si>
  <si>
    <t>client_name in Letters</t>
  </si>
  <si>
    <t>invoice_number</t>
  </si>
  <si>
    <t>Account Exe ID</t>
  </si>
  <si>
    <t>Account Ex name</t>
  </si>
  <si>
    <t>invoice_date</t>
  </si>
  <si>
    <t>Neel Jain</t>
  </si>
  <si>
    <t>Divya Dhingra</t>
  </si>
  <si>
    <t>Shloka Shelat</t>
  </si>
  <si>
    <t>Ankita Shah</t>
  </si>
  <si>
    <t>Construction, Power &amp; Infrastructure</t>
  </si>
  <si>
    <t>W</t>
  </si>
  <si>
    <t>Gautam Murkunde</t>
  </si>
  <si>
    <t>Shobhit Agarwal</t>
  </si>
  <si>
    <t>TBA</t>
  </si>
  <si>
    <t>Account Ex Name</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</si>
  <si>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</si>
  <si>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</si>
  <si>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</si>
  <si>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</si>
  <si>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</si>
  <si>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</si>
  <si>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</si>
  <si>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</si>
  <si>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</si>
  <si>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</si>
  <si>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</si>
  <si>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</si>
  <si>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</si>
  <si>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</si>
  <si>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</si>
  <si>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</si>
  <si>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</si>
  <si>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</si>
  <si>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Account Exe Id</t>
  </si>
  <si>
    <t>opportunity_id</t>
  </si>
  <si>
    <t>opportunity_name</t>
  </si>
  <si>
    <t>premium_amount</t>
  </si>
  <si>
    <t>revenue_amount</t>
  </si>
  <si>
    <t>closing_date</t>
  </si>
  <si>
    <t>stage</t>
  </si>
  <si>
    <t>specialty</t>
  </si>
  <si>
    <t>product_sub_group</t>
  </si>
  <si>
    <t>branch</t>
  </si>
  <si>
    <t>risk_details</t>
  </si>
  <si>
    <t>OPP1900001042</t>
  </si>
  <si>
    <t>EL-Group Mediclaim</t>
  </si>
  <si>
    <t>Qualify Opportunity</t>
  </si>
  <si>
    <t>Mediclaim</t>
  </si>
  <si>
    <t>Group Medical</t>
  </si>
  <si>
    <t>OPP1900001047</t>
  </si>
  <si>
    <t>AL GPA</t>
  </si>
  <si>
    <t>Group Personal Accident</t>
  </si>
  <si>
    <t>OPP1900001048</t>
  </si>
  <si>
    <t>BL - Marine STOP</t>
  </si>
  <si>
    <t>Marine Hull</t>
  </si>
  <si>
    <t>Charterers Liability Policy</t>
  </si>
  <si>
    <t>OPP1900001050</t>
  </si>
  <si>
    <t>II-Marine</t>
  </si>
  <si>
    <t>OPP1900001051</t>
  </si>
  <si>
    <t>PIL-Credit Insurance</t>
  </si>
  <si>
    <t>Trade Credit and amp  Political Risk</t>
  </si>
  <si>
    <t>Trade Credit Insurance</t>
  </si>
  <si>
    <t>OPP1900001052</t>
  </si>
  <si>
    <t>PIL-CGL</t>
  </si>
  <si>
    <t>Financial Lines</t>
  </si>
  <si>
    <t>Commercial General Liability</t>
  </si>
  <si>
    <t>OPP1900001053</t>
  </si>
  <si>
    <t>PIL -Marine</t>
  </si>
  <si>
    <t>OPP1900001054</t>
  </si>
  <si>
    <t>SGL- GMC</t>
  </si>
  <si>
    <t>OPP1900001055</t>
  </si>
  <si>
    <t>Sandesh - Marine</t>
  </si>
  <si>
    <t>OPP1900001056</t>
  </si>
  <si>
    <t>VS.-Marine</t>
  </si>
  <si>
    <t>OPP1900001057</t>
  </si>
  <si>
    <t>II -  GMC</t>
  </si>
  <si>
    <t>OPP1900001058</t>
  </si>
  <si>
    <t>II - GPA</t>
  </si>
  <si>
    <t>OPP1900001072</t>
  </si>
  <si>
    <t>G R -GMC</t>
  </si>
  <si>
    <t>OPP1900001138</t>
  </si>
  <si>
    <t>DB- Cyber Liability</t>
  </si>
  <si>
    <t>Cyber Liability Insurance</t>
  </si>
  <si>
    <t>OPP1900001222</t>
  </si>
  <si>
    <t>KB GMC</t>
  </si>
  <si>
    <t>OPP1900001364</t>
  </si>
  <si>
    <t>EI- GMC</t>
  </si>
  <si>
    <t>OPP1900001365</t>
  </si>
  <si>
    <t>CVP GMC</t>
  </si>
  <si>
    <t>OPP1900001366</t>
  </si>
  <si>
    <t>Sin GMC</t>
  </si>
  <si>
    <t>Negotiate</t>
  </si>
  <si>
    <t>OPP1900001390</t>
  </si>
  <si>
    <t>FM-Group Mediclaim</t>
  </si>
  <si>
    <t>OPP1900001391</t>
  </si>
  <si>
    <t>Stem GMC</t>
  </si>
  <si>
    <t>OPP1900001392</t>
  </si>
  <si>
    <t>DS- Employees GMC</t>
  </si>
  <si>
    <t>OPP1900001393</t>
  </si>
  <si>
    <t>BVGMC</t>
  </si>
  <si>
    <t>OPP1900001394</t>
  </si>
  <si>
    <t>BV GPA</t>
  </si>
  <si>
    <t>OPP1900001655</t>
  </si>
  <si>
    <t>GL-CGL</t>
  </si>
  <si>
    <t>OPP1900001656</t>
  </si>
  <si>
    <t>GL-Crime</t>
  </si>
  <si>
    <t>Commercial Crime Insurance</t>
  </si>
  <si>
    <t>OPP1900001803</t>
  </si>
  <si>
    <t>OP-GMC</t>
  </si>
  <si>
    <t>OPP1900001843</t>
  </si>
  <si>
    <t>Marine Cargo</t>
  </si>
  <si>
    <t>Marine Combo policy  EXIM +Inland</t>
  </si>
  <si>
    <t>OPP1900001906</t>
  </si>
  <si>
    <t>ITNL - IAR (Operational Roads)</t>
  </si>
  <si>
    <t>Constructions &amp;amp; Infrastructure</t>
  </si>
  <si>
    <t>Industrial All Risks</t>
  </si>
  <si>
    <t>OPP1900001923</t>
  </si>
  <si>
    <t>Maine Open</t>
  </si>
  <si>
    <t>Propose Solution</t>
  </si>
  <si>
    <t>OPP1900001937</t>
  </si>
  <si>
    <t>BD PDBI</t>
  </si>
  <si>
    <t>Fire and amp  Special Perils</t>
  </si>
  <si>
    <t>OPP1900001938</t>
  </si>
  <si>
    <t>CI-CAR/EAR Policy</t>
  </si>
  <si>
    <t>Contractors All Risk</t>
  </si>
  <si>
    <t>OPP1900001939</t>
  </si>
  <si>
    <t>Sandesh - PDBI</t>
  </si>
  <si>
    <t>OPP1900001940</t>
  </si>
  <si>
    <t>VS-PDBI</t>
  </si>
  <si>
    <t>OPP1900001941</t>
  </si>
  <si>
    <t>ag - Property Insurance</t>
  </si>
  <si>
    <t>OPP1900001942</t>
  </si>
  <si>
    <t>BE-Mega policy</t>
  </si>
  <si>
    <t>OPP1900001943</t>
  </si>
  <si>
    <t>BC - PDBI</t>
  </si>
  <si>
    <t>OPP1900001944</t>
  </si>
  <si>
    <t>CP-PDBI</t>
  </si>
  <si>
    <t>OPP1900001945</t>
  </si>
  <si>
    <t>DB -Mega Policy</t>
  </si>
  <si>
    <t>OPP1900001946</t>
  </si>
  <si>
    <t>DB -Terrorism Policy</t>
  </si>
  <si>
    <t>Crises Mgmt  Terr  Political Risks  Kand amp R</t>
  </si>
  <si>
    <t>Terrorism</t>
  </si>
  <si>
    <t>Political Risks</t>
  </si>
  <si>
    <t>SABOTAGE and amp  TERRORISM and amp  Political Violence</t>
  </si>
  <si>
    <t>OPP1900001947</t>
  </si>
  <si>
    <t>KG-CAR</t>
  </si>
  <si>
    <t>OPP1900001950</t>
  </si>
  <si>
    <t>G R -CAR</t>
  </si>
  <si>
    <t>OPP1900001975</t>
  </si>
  <si>
    <t>SI-CAR</t>
  </si>
  <si>
    <t>OPP1900001976</t>
  </si>
  <si>
    <t>GRTC-CAR</t>
  </si>
  <si>
    <t>OPP1900002004</t>
  </si>
  <si>
    <t>PDBI</t>
  </si>
  <si>
    <t>OPP1900002039</t>
  </si>
  <si>
    <t>Infra-CAR</t>
  </si>
  <si>
    <t>OPP1900002070</t>
  </si>
  <si>
    <t>OPP1900002092</t>
  </si>
  <si>
    <t>PI(Operational Road)</t>
  </si>
  <si>
    <t>OPP1900002098</t>
  </si>
  <si>
    <t>SFSP</t>
  </si>
  <si>
    <t>OPP1900002104</t>
  </si>
  <si>
    <t>VS.-D &amp; O</t>
  </si>
  <si>
    <t>Director and amp  Officers , Management  Liability</t>
  </si>
  <si>
    <t>Row Labels</t>
  </si>
  <si>
    <t>(blank)</t>
  </si>
  <si>
    <t>Grand Total</t>
  </si>
  <si>
    <t>Sum of Amount</t>
  </si>
  <si>
    <t>1.95269E+11</t>
  </si>
  <si>
    <t>2.4122E+18</t>
  </si>
  <si>
    <t>43170791</t>
  </si>
  <si>
    <t>43168449</t>
  </si>
  <si>
    <t>2.13E+19</t>
  </si>
  <si>
    <t>2.4142E+18</t>
  </si>
  <si>
    <t>301002850</t>
  </si>
  <si>
    <t>22214272</t>
  </si>
  <si>
    <t>30003393</t>
  </si>
  <si>
    <t>41045400</t>
  </si>
  <si>
    <t>41045403</t>
  </si>
  <si>
    <t>2.9992E+18</t>
  </si>
  <si>
    <t>22531899</t>
  </si>
  <si>
    <t>2309004639</t>
  </si>
  <si>
    <t>43170512</t>
  </si>
  <si>
    <t>43193940</t>
  </si>
  <si>
    <t>2.306E+19</t>
  </si>
  <si>
    <t>3.103E+17</t>
  </si>
  <si>
    <t>9.9E+19</t>
  </si>
  <si>
    <t>41045915</t>
  </si>
  <si>
    <t>505613</t>
  </si>
  <si>
    <t>2.06312E+11</t>
  </si>
  <si>
    <t>2.06314E+11</t>
  </si>
  <si>
    <t>43177302</t>
  </si>
  <si>
    <t>43179225</t>
  </si>
  <si>
    <t>9.1E+19</t>
  </si>
  <si>
    <t>304001140</t>
  </si>
  <si>
    <t>15552994</t>
  </si>
  <si>
    <t>14055133</t>
  </si>
  <si>
    <t>2000010048</t>
  </si>
  <si>
    <t>22341873</t>
  </si>
  <si>
    <t>41050127</t>
  </si>
  <si>
    <t>54522170</t>
  </si>
  <si>
    <t>2280014070</t>
  </si>
  <si>
    <t>3.10304E+17</t>
  </si>
  <si>
    <t>43187020</t>
  </si>
  <si>
    <t>41047870</t>
  </si>
  <si>
    <t>304003070</t>
  </si>
  <si>
    <t>1.31001E+19</t>
  </si>
  <si>
    <t>41045707</t>
  </si>
  <si>
    <t>505373</t>
  </si>
  <si>
    <t>51995029</t>
  </si>
  <si>
    <t>52916488</t>
  </si>
  <si>
    <t>52971603</t>
  </si>
  <si>
    <t>54445288</t>
  </si>
  <si>
    <t>32117648</t>
  </si>
  <si>
    <t>43191701</t>
  </si>
  <si>
    <t>9.9E+17</t>
  </si>
  <si>
    <t>2280038722</t>
  </si>
  <si>
    <t>43182398</t>
  </si>
  <si>
    <t>4.31824E+12</t>
  </si>
  <si>
    <t>43189992</t>
  </si>
  <si>
    <t>43190133</t>
  </si>
  <si>
    <t>43145480</t>
  </si>
  <si>
    <t>43191791</t>
  </si>
  <si>
    <t>2.221E+19</t>
  </si>
  <si>
    <t>3.1142E+18</t>
  </si>
  <si>
    <t>33393</t>
  </si>
  <si>
    <t>3393</t>
  </si>
  <si>
    <t>54407334</t>
  </si>
  <si>
    <t>41040284</t>
  </si>
  <si>
    <t>43168456</t>
  </si>
  <si>
    <t>43191787</t>
  </si>
  <si>
    <t>1.203E+19</t>
  </si>
  <si>
    <t>304001926</t>
  </si>
  <si>
    <t>32099602</t>
  </si>
  <si>
    <t>8907502</t>
  </si>
  <si>
    <t>301004265</t>
  </si>
  <si>
    <t>3.1242E+18</t>
  </si>
  <si>
    <t>3000001017</t>
  </si>
  <si>
    <t>640002371</t>
  </si>
  <si>
    <t>2250002346</t>
  </si>
  <si>
    <t>302102591</t>
  </si>
  <si>
    <t>668111383</t>
  </si>
  <si>
    <t>2250015394</t>
  </si>
  <si>
    <t>2309002394</t>
  </si>
  <si>
    <t>304003761</t>
  </si>
  <si>
    <t>8502066</t>
  </si>
  <si>
    <t>301004728</t>
  </si>
  <si>
    <t>600010004</t>
  </si>
  <si>
    <t>640002231</t>
  </si>
  <si>
    <t>22515779</t>
  </si>
  <si>
    <t>3.2134E+23</t>
  </si>
  <si>
    <t>2280082714</t>
  </si>
  <si>
    <t>635003567</t>
  </si>
  <si>
    <t>304001925</t>
  </si>
  <si>
    <t>304003763</t>
  </si>
  <si>
    <t>11988092</t>
  </si>
  <si>
    <t>2304001082</t>
  </si>
  <si>
    <t>2640011190</t>
  </si>
  <si>
    <t>32119154</t>
  </si>
  <si>
    <t>44180169</t>
  </si>
  <si>
    <t>1.112E+19</t>
  </si>
  <si>
    <t>10619837</t>
  </si>
  <si>
    <t>1.60262E+17</t>
  </si>
  <si>
    <t>2301001342</t>
  </si>
  <si>
    <t>2302002435</t>
  </si>
  <si>
    <t>2640009793</t>
  </si>
  <si>
    <t>431172859</t>
  </si>
  <si>
    <t>43196279</t>
  </si>
  <si>
    <t>12139156</t>
  </si>
  <si>
    <t>2200090892</t>
  </si>
  <si>
    <t>2250010276</t>
  </si>
  <si>
    <t>9.10019E+13</t>
  </si>
  <si>
    <t>2280062933</t>
  </si>
  <si>
    <t>3.10305E+18</t>
  </si>
  <si>
    <t>8540162</t>
  </si>
  <si>
    <t>2302003012</t>
  </si>
  <si>
    <t>8539944</t>
  </si>
  <si>
    <t>2690000174</t>
  </si>
  <si>
    <t>300004329</t>
  </si>
  <si>
    <t>304001755</t>
  </si>
  <si>
    <t>655001664</t>
  </si>
  <si>
    <t>1.214E+19</t>
  </si>
  <si>
    <t>121400/36/17/17/00000005</t>
  </si>
  <si>
    <t>2302003268</t>
  </si>
  <si>
    <t>2309003346</t>
  </si>
  <si>
    <t>2690000349</t>
  </si>
  <si>
    <t>55020309</t>
  </si>
  <si>
    <t>2309002897</t>
  </si>
  <si>
    <t>8539756</t>
  </si>
  <si>
    <t>2309003004</t>
  </si>
  <si>
    <t>22364363</t>
  </si>
  <si>
    <t>22387698</t>
  </si>
  <si>
    <t>12031703</t>
  </si>
  <si>
    <t>41046110</t>
  </si>
  <si>
    <t>41048751</t>
  </si>
  <si>
    <t>41048762</t>
  </si>
  <si>
    <t>41048763</t>
  </si>
  <si>
    <t>640001622</t>
  </si>
  <si>
    <t>1213004416P107744588</t>
  </si>
  <si>
    <t>22214171</t>
  </si>
  <si>
    <t>43169018</t>
  </si>
  <si>
    <t>2250007836</t>
  </si>
  <si>
    <t>2250007837</t>
  </si>
  <si>
    <t>1.60232E+17</t>
  </si>
  <si>
    <t>43152633</t>
  </si>
  <si>
    <t>43167538</t>
  </si>
  <si>
    <t>43167694</t>
  </si>
  <si>
    <t>5051621</t>
  </si>
  <si>
    <t>Achievements</t>
  </si>
  <si>
    <t>Sum of Renewal Budget</t>
  </si>
  <si>
    <t>Sum of Cross sell bugdet</t>
  </si>
  <si>
    <t>Sum of New Budget</t>
  </si>
  <si>
    <t>Target Budget</t>
  </si>
  <si>
    <t>Percentage of Achievements for placed and Invoice</t>
  </si>
  <si>
    <t>Cross Sell Placed Ache %</t>
  </si>
  <si>
    <t>Cross sell invoice Ache %</t>
  </si>
  <si>
    <t>New Placed Ach %</t>
  </si>
  <si>
    <t>New Invoice Ach %</t>
  </si>
  <si>
    <t>Renewal Placed Ach %</t>
  </si>
  <si>
    <t>Renewal Pinvoice Ach %</t>
  </si>
  <si>
    <t>Count of meeting_date</t>
  </si>
  <si>
    <t>Meeting Year</t>
  </si>
  <si>
    <t>Meeting Month</t>
  </si>
  <si>
    <t>Oct</t>
  </si>
  <si>
    <t>Dec</t>
  </si>
  <si>
    <t>Jan</t>
  </si>
  <si>
    <t>Yearly Meeting Count</t>
  </si>
  <si>
    <t>Column Labels</t>
  </si>
  <si>
    <t>Count of invoice_number</t>
  </si>
  <si>
    <t>Total Policies Income Class Table</t>
  </si>
  <si>
    <t>No of Invoice by Accnt Exec</t>
  </si>
  <si>
    <t>YEARLY MEETING COUNT</t>
  </si>
  <si>
    <t>NO OF MEETING BY ACCNT EXECATIVE</t>
  </si>
  <si>
    <t>No of Invoice by Accnt Execative</t>
  </si>
  <si>
    <t>Value</t>
  </si>
  <si>
    <t>CS Target</t>
  </si>
  <si>
    <t>N Target</t>
  </si>
  <si>
    <t>R Target</t>
  </si>
  <si>
    <t>R Achievement</t>
  </si>
  <si>
    <t>R Invoice</t>
  </si>
  <si>
    <t>Sum of revenue_amount</t>
  </si>
  <si>
    <t>Stage Funnel by Revenue</t>
  </si>
  <si>
    <t>Stage Funnel By Revenue Amt</t>
  </si>
  <si>
    <t>Opportunity Product Group</t>
  </si>
  <si>
    <t>Count of opportunity_id</t>
  </si>
  <si>
    <t>Total Opportunities</t>
  </si>
  <si>
    <t>Distinct Count of opportunity_name</t>
  </si>
  <si>
    <t>Open opportunities Top 5</t>
  </si>
  <si>
    <t>N Achievements</t>
  </si>
  <si>
    <t>N Invoice</t>
  </si>
  <si>
    <t>Open Opportunities</t>
  </si>
  <si>
    <t>Bro</t>
  </si>
  <si>
    <t>Bro Amount</t>
  </si>
  <si>
    <t>Fees Amount</t>
  </si>
  <si>
    <t>invoice Amount</t>
  </si>
  <si>
    <t>Achivemt sum</t>
  </si>
  <si>
    <t>Achivemnt income class</t>
  </si>
  <si>
    <t>percentage of achive</t>
  </si>
  <si>
    <t>invoice percent</t>
  </si>
  <si>
    <t>Per Achi Income Class</t>
  </si>
  <si>
    <t>Per Cross Sell Ach</t>
  </si>
  <si>
    <t>Per New Ach</t>
  </si>
  <si>
    <t>Per Renewal Ach</t>
  </si>
  <si>
    <t>Per Invoice</t>
  </si>
  <si>
    <t>Per Invoice Cross Sell</t>
  </si>
  <si>
    <t>Per Invoice New Sell</t>
  </si>
  <si>
    <t>Per Invoice Renewal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</si>
</sst>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t;=1]0.00%\ &quot;▲ &quot;;[&lt;1]0.00%\ &quot;▼&quot;;0.00%"/>
  </numFmts>
  <fonts count="15" x14ac:knownFonts="1">
    <font>
      <sz val="11"/>
      <color theme="1"/>
      <name val="Calibri"/>
      <family val="2"/>
      <scheme val="minor"/>
    </font>
    <font>
      <b/>
      <sz val="11"/>
      <color theme="1"/>
      <name val="Calibri"/>
      <family val="2"/>
      <scheme val="minor"/>
    </font>
    <font>
      <sz val="8"/>
      <name val="Calibri"/>
      <family val="2"/>
      <scheme val="minor"/>
    </font>
    <font>
      <sz val="11"/>
      <color theme="9" tint="0.79998168889431442"/>
      <name val="Calibri"/>
      <family val="2"/>
      <scheme val="minor"/>
    </font>
    <font>
      <b/>
      <sz val="11"/>
      <color theme="9" tint="0.79998168889431442"/>
      <name val="Arial"/>
      <family val="2"/>
    </font>
    <font>
      <b/>
      <sz val="11"/>
      <color theme="1"/>
      <name val="Arial"/>
      <family val="2"/>
    </font>
    <font>
      <b/>
      <sz val="9"/>
      <color theme="1"/>
      <name val="Arial"/>
      <family val="2"/>
    </font>
    <font>
      <sz val="11"/>
      <name val="Arial Black"/>
      <family val="2"/>
    </font>
    <font>
      <b/>
      <sz val="9"/>
      <color theme="9" tint="0.79998168889431442"/>
      <name val="Arial"/>
      <family val="2"/>
    </font>
    <font>
      <sz val="22"/>
      <color theme="9" tint="0.79998168889431442"/>
      <name val="Arial Black"/>
      <family val="2"/>
    </font>
    <font>
      <sz val="12"/>
      <color theme="9" tint="0.79998168889431442"/>
      <name val="Calibri"/>
      <family val="2"/>
      <scheme val="minor"/>
    </font>
    <font>
      <b/>
      <sz val="12"/>
      <color theme="1" tint="4.9989318521683403E-2"/>
      <name val="Calibri"/>
      <family val="2"/>
      <scheme val="minor"/>
    </font>
    <font>
      <sz val="12"/>
      <color theme="1"/>
      <name val="Arial"/>
      <family val="2"/>
    </font>
    <font>
      <b/>
      <sz val="11"/>
      <color theme="1" tint="0.14999847407452621"/>
      <name val="Calibri"/>
      <family val="2"/>
      <scheme val="minor"/>
    </font>
    <font>
      <b/>
      <u/>
      <sz val="14"/>
      <color theme="1"/>
      <name val="Arial"/>
      <family val="2"/>
    </font>
  </fonts>
  <fills count="7">
    <fill>
      <patternFill patternType="none"/>
    </fill>
    <fill>
      <patternFill patternType="gray125"/>
    </fill>
    <fill>
      <patternFill patternType="solid">
        <fgColor rgb="FFFFFF00"/>
        <bgColor indexed="64"/>
      </patternFill>
    </fill>
    <fill>
      <patternFill patternType="solid">
        <fgColor theme="7" tint="-0.249977111117893"/>
        <bgColor indexed="64"/>
      </patternFill>
    </fill>
    <fill>
      <patternFill patternType="solid">
        <fgColor rgb="FFFF0000"/>
        <bgColor indexed="64"/>
      </patternFill>
    </fill>
    <fill>
      <patternFill patternType="solid">
        <fgColor theme="9" tint="-0.499984740745262"/>
        <bgColor indexed="64"/>
      </patternFill>
    </fill>
    <fill>
      <patternFill patternType="solid">
        <fgColor theme="5"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80">
    <xf numFmtId="0" fontId="0" fillId="0" borderId="0" xfId="0"/>
    <xf numFmtId="0" fontId="0" fillId="0" borderId="0" xfId="0" applyNumberFormat="1"/>
    <xf numFmtId="14" fontId="0" fillId="0" borderId="0" xfId="0" applyNumberFormat="1"/>
    <xf numFmtId="0" fontId="0" fillId="0" borderId="0" xfId="0" quotePrefix="1" applyNumberFormat="1"/>
    <xf numFmtId="0" fontId="0" fillId="0" borderId="0" xfId="0" pivotButton="1"/>
    <xf numFmtId="0" fontId="0" fillId="0" borderId="0" xfId="0" applyAlignment="1">
      <alignment horizontal="left"/>
    </xf>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NumberFormat="1" applyBorder="1"/>
    <xf numFmtId="0" fontId="0" fillId="0" borderId="1" xfId="0" pivotButton="1" applyBorder="1" applyAlignment="1">
      <alignment vertical="center"/>
    </xf>
    <xf numFmtId="0" fontId="0" fillId="0" borderId="1" xfId="0" applyBorder="1" applyAlignment="1">
      <alignment vertical="center"/>
    </xf>
    <xf numFmtId="0" fontId="0" fillId="0" borderId="1" xfId="0" applyNumberFormat="1" applyBorder="1" applyAlignment="1">
      <alignment vertical="center"/>
    </xf>
    <xf numFmtId="0" fontId="8" fillId="3" borderId="1" xfId="0" applyFont="1" applyFill="1" applyBorder="1" applyAlignment="1">
      <alignment horizontal="center" vertical="center"/>
    </xf>
    <xf numFmtId="164" fontId="8" fillId="4" borderId="1" xfId="0" applyNumberFormat="1" applyFont="1" applyFill="1" applyBorder="1" applyAlignment="1">
      <alignment horizontal="center" vertical="center"/>
    </xf>
    <xf numFmtId="164" fontId="8" fillId="5" borderId="1" xfId="0" applyNumberFormat="1" applyFont="1" applyFill="1" applyBorder="1" applyAlignment="1">
      <alignment horizontal="center" vertical="center"/>
    </xf>
    <xf numFmtId="0" fontId="0" fillId="0" borderId="5" xfId="0" applyBorder="1"/>
    <xf numFmtId="0" fontId="0" fillId="0" borderId="6" xfId="0" applyBorder="1"/>
    <xf numFmtId="0" fontId="0" fillId="0" borderId="7" xfId="0" applyBorder="1"/>
    <xf numFmtId="0" fontId="0" fillId="0" borderId="0" xfId="0" applyBorder="1"/>
    <xf numFmtId="0" fontId="0" fillId="0" borderId="8" xfId="0" pivotButton="1" applyBorder="1"/>
    <xf numFmtId="0" fontId="0" fillId="0" borderId="8" xfId="0" applyBorder="1" applyAlignment="1">
      <alignment horizontal="left"/>
    </xf>
    <xf numFmtId="0" fontId="0" fillId="0" borderId="9" xfId="0" applyBorder="1"/>
    <xf numFmtId="0" fontId="0" fillId="0" borderId="10" xfId="0" applyBorder="1"/>
    <xf numFmtId="0" fontId="6" fillId="0" borderId="0" xfId="0" applyFont="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8" xfId="0" applyBorder="1"/>
    <xf numFmtId="0" fontId="0" fillId="0" borderId="1" xfId="0" applyBorder="1" applyAlignment="1">
      <alignment horizontal="center"/>
    </xf>
    <xf numFmtId="0" fontId="0" fillId="0" borderId="17" xfId="0" pivotButton="1" applyBorder="1"/>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17" xfId="0" applyBorder="1" applyAlignment="1">
      <alignment horizontal="left"/>
    </xf>
    <xf numFmtId="0" fontId="0" fillId="0" borderId="21" xfId="0" applyNumberFormat="1" applyBorder="1"/>
    <xf numFmtId="0" fontId="0" fillId="0" borderId="22" xfId="0" applyNumberFormat="1" applyBorder="1"/>
    <xf numFmtId="0" fontId="0" fillId="0" borderId="23" xfId="0" applyNumberFormat="1" applyBorder="1"/>
    <xf numFmtId="0" fontId="0" fillId="0" borderId="17" xfId="0" applyBorder="1"/>
    <xf numFmtId="0" fontId="0" fillId="2" borderId="1" xfId="0" applyFill="1" applyBorder="1" applyAlignment="1">
      <alignment horizontal="center" vertical="center"/>
    </xf>
    <xf numFmtId="0" fontId="0" fillId="0" borderId="17" xfId="0" applyNumberFormat="1" applyBorder="1"/>
    <xf numFmtId="0" fontId="0" fillId="0" borderId="8" xfId="0" applyNumberFormat="1" applyBorder="1"/>
    <xf numFmtId="164" fontId="0" fillId="0" borderId="0" xfId="0" applyNumberFormat="1"/>
    <xf numFmtId="0" fontId="0" fillId="2" borderId="1" xfId="0" applyFill="1" applyBorder="1" applyAlignment="1">
      <alignment horizontal="center"/>
    </xf>
    <xf numFmtId="0" fontId="0" fillId="0" borderId="4" xfId="0" applyBorder="1" applyAlignment="1">
      <alignment horizontal="center"/>
    </xf>
    <xf numFmtId="0" fontId="9"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9" fillId="0" borderId="16" xfId="0" applyFont="1" applyFill="1" applyBorder="1" applyAlignment="1">
      <alignment horizontal="center" vertical="center"/>
    </xf>
    <xf numFmtId="0" fontId="8" fillId="3" borderId="1" xfId="0" applyFont="1" applyFill="1" applyBorder="1" applyAlignment="1">
      <alignment horizontal="center" vertical="center"/>
    </xf>
    <xf numFmtId="164" fontId="8" fillId="4" borderId="1" xfId="0" applyNumberFormat="1" applyFont="1" applyFill="1" applyBorder="1" applyAlignment="1">
      <alignment horizontal="center" vertical="center"/>
    </xf>
    <xf numFmtId="0" fontId="5" fillId="2" borderId="1" xfId="0" applyFont="1" applyFill="1" applyBorder="1" applyAlignment="1">
      <alignment horizontal="center"/>
    </xf>
    <xf numFmtId="0" fontId="5" fillId="2" borderId="14" xfId="0" applyFont="1" applyFill="1" applyBorder="1" applyAlignment="1">
      <alignment horizontal="center"/>
    </xf>
    <xf numFmtId="0" fontId="5" fillId="2" borderId="15" xfId="0" applyFont="1" applyFill="1" applyBorder="1" applyAlignment="1">
      <alignment horizontal="center"/>
    </xf>
    <xf numFmtId="164" fontId="8" fillId="4" borderId="2" xfId="0" applyNumberFormat="1" applyFont="1" applyFill="1" applyBorder="1" applyAlignment="1">
      <alignment horizontal="center" vertical="center"/>
    </xf>
    <xf numFmtId="164" fontId="8" fillId="4" borderId="3"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7" fillId="2" borderId="1" xfId="0" applyFont="1" applyFill="1" applyBorder="1" applyAlignment="1">
      <alignment horizontal="center"/>
    </xf>
    <xf numFmtId="0" fontId="12"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8" xfId="0" applyFill="1" applyBorder="1" applyAlignment="1">
      <alignment horizontal="center" vertical="center"/>
    </xf>
    <xf numFmtId="0" fontId="0" fillId="0" borderId="6" xfId="0" applyBorder="1" applyAlignment="1">
      <alignment horizontal="center"/>
    </xf>
    <xf numFmtId="0" fontId="0" fillId="2" borderId="8" xfId="0" applyFont="1" applyFill="1" applyBorder="1" applyAlignment="1">
      <alignment horizontal="center"/>
    </xf>
    <xf numFmtId="0" fontId="0" fillId="2" borderId="1" xfId="0" applyFont="1" applyFill="1" applyBorder="1" applyAlignment="1">
      <alignment horizontal="center"/>
    </xf>
    <xf numFmtId="0" fontId="10" fillId="6" borderId="1" xfId="0" applyFont="1" applyFill="1" applyBorder="1" applyAlignment="1">
      <alignment horizontal="center" vertical="center"/>
    </xf>
    <xf numFmtId="0" fontId="11" fillId="2" borderId="1" xfId="0" applyFont="1" applyFill="1" applyBorder="1" applyAlignment="1">
      <alignment horizontal="center"/>
    </xf>
    <xf numFmtId="0" fontId="0" fillId="2" borderId="8" xfId="0" applyFill="1" applyBorder="1" applyAlignment="1">
      <alignment horizontal="center"/>
    </xf>
    <xf numFmtId="0" fontId="14" fillId="2" borderId="1" xfId="0" applyFont="1" applyFill="1" applyBorder="1" applyAlignment="1">
      <alignment horizontal="center" vertical="center"/>
    </xf>
    <xf numFmtId="0" fontId="1" fillId="2" borderId="9" xfId="0" applyFont="1" applyFill="1" applyBorder="1" applyAlignment="1">
      <alignment horizontal="center"/>
    </xf>
    <xf numFmtId="0" fontId="1" fillId="2" borderId="0" xfId="0" applyFont="1" applyFill="1" applyBorder="1" applyAlignment="1">
      <alignment horizontal="center"/>
    </xf>
    <xf numFmtId="0" fontId="1" fillId="2" borderId="10" xfId="0" applyFont="1" applyFill="1" applyBorder="1" applyAlignment="1">
      <alignment horizont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13" fillId="2" borderId="1" xfId="0" applyFont="1" applyFill="1" applyBorder="1" applyAlignment="1">
      <alignment horizontal="center"/>
    </xf>
    <xf numFmtId="0" fontId="1" fillId="2" borderId="0" xfId="0" applyFont="1" applyFill="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4" fillId="6" borderId="8" xfId="0" applyFont="1" applyFill="1" applyBorder="1" applyAlignment="1">
      <alignment horizontal="center" vertical="center"/>
    </xf>
    <xf numFmtId="0" fontId="4" fillId="6" borderId="1" xfId="0" applyFont="1" applyFill="1" applyBorder="1" applyAlignment="1">
      <alignment horizontal="center" vertical="center"/>
    </xf>
  </cellXfs>
  <cellStyles count="1">
    <cellStyle name="Normal" xfId="0" builtinId="0"/>
  </cellStyles>
  <dxfs count="19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8"/>
        <color theme="9" tint="0.79998168889431442"/>
        <name val="Lato Black"/>
        <family val="2"/>
        <scheme val="none"/>
      </font>
      <fill>
        <patternFill>
          <fgColor rgb="FF003C71"/>
          <bgColor rgb="FF0070C0"/>
        </patternFill>
      </fill>
      <border>
        <left style="thin">
          <color theme="3"/>
        </left>
        <right style="thin">
          <color theme="3"/>
        </right>
        <top style="thin">
          <color theme="3"/>
        </top>
        <bottom style="thin">
          <color theme="3"/>
        </bottom>
      </border>
    </dxf>
    <dxf>
      <fill>
        <patternFill>
          <bgColor rgb="FF333399"/>
        </patternFill>
      </fill>
    </dxf>
  </dxfs>
  <tableStyles count="1" defaultTableStyle="TableStyleMedium2" defaultPivotStyle="PivotStyleLight16">
    <tableStyle name="Slicer Style 1" pivot="0" table="0" count="3" xr9:uid="{48F61C8C-3E83-487F-A132-D54F831BA51D}">
      <tableStyleElement type="wholeTable" dxfId="195"/>
      <tableStyleElement type="headerRow" dxfId="194"/>
    </tableStyle>
  </tableStyles>
  <colors>
    <mruColors>
      <color rgb="FF333399"/>
      <color rgb="FF003C71"/>
      <color rgb="FFFFDA03"/>
      <color rgb="FF999999"/>
      <color rgb="FFFCAE00"/>
      <color rgb="FFAACE15"/>
    </mruColors>
  </colors>
  <extLst>
    <ext xmlns:x14="http://schemas.microsoft.com/office/spreadsheetml/2009/9/main" uri="{46F421CA-312F-682f-3DD2-61675219B42D}">
      <x14:dxfs count="1">
        <dxf>
          <font>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0.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Dashboard.xlsx]meeting_list!PivotTable18</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meeting_list!$J$5</c:f>
              <c:strCache>
                <c:ptCount val="1"/>
                <c:pt idx="0">
                  <c:v>Total</c:v>
                </c:pt>
              </c:strCache>
            </c:strRef>
          </c:tx>
          <c:spPr>
            <a:solidFill>
              <a:schemeClr val="accent1"/>
            </a:solidFill>
            <a:ln>
              <a:noFill/>
            </a:ln>
            <a:effectLst/>
            <a:sp3d/>
          </c:spPr>
          <c:invertIfNegative val="0"/>
          <c:cat>
            <c:strRef>
              <c:f>meeting_list!$I$6:$I$15</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meeting_list!$J$6:$J$15</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E451-4A2B-8DC2-EAE5BE14DE49}"/>
            </c:ext>
          </c:extLst>
        </c:ser>
        <c:dLbls>
          <c:showLegendKey val="0"/>
          <c:showVal val="0"/>
          <c:showCatName val="0"/>
          <c:showSerName val="0"/>
          <c:showPercent val="0"/>
          <c:showBubbleSize val="0"/>
        </c:dLbls>
        <c:gapWidth val="150"/>
        <c:shape val="box"/>
        <c:axId val="1253631936"/>
        <c:axId val="1253629024"/>
        <c:axId val="371449184"/>
      </c:bar3DChart>
      <c:catAx>
        <c:axId val="125363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29024"/>
        <c:crosses val="autoZero"/>
        <c:auto val="1"/>
        <c:lblAlgn val="ctr"/>
        <c:lblOffset val="100"/>
        <c:noMultiLvlLbl val="0"/>
      </c:catAx>
      <c:valAx>
        <c:axId val="12536290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31936"/>
        <c:crosses val="autoZero"/>
        <c:crossBetween val="between"/>
      </c:valAx>
      <c:serAx>
        <c:axId val="371449184"/>
        <c:scaling>
          <c:orientation val="minMax"/>
        </c:scaling>
        <c:delete val="1"/>
        <c:axPos val="b"/>
        <c:majorTickMark val="none"/>
        <c:minorTickMark val="none"/>
        <c:tickLblPos val="nextTo"/>
        <c:crossAx val="12536290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'KPIS and Charts'!$E$151</c:f>
              <c:strCache>
                <c:ptCount val="1"/>
              </c:strCache>
            </c:strRef>
          </c:tx>
          <c:spPr>
            <a:solidFill>
              <a:schemeClr val="accent1"/>
            </a:solidFill>
            <a:ln>
              <a:noFill/>
            </a:ln>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Charts'!$D$152:$D$154</c:f>
              <c:strCache>
                <c:ptCount val="3"/>
                <c:pt idx="0">
                  <c:v>CS Target</c:v>
                </c:pt>
                <c:pt idx="1">
                  <c:v>Achievements</c:v>
                </c:pt>
                <c:pt idx="2">
                  <c:v>Invoice</c:v>
                </c:pt>
              </c:strCache>
            </c:strRef>
          </c:cat>
          <c:val>
            <c:numRef>
              <c:f>'KPIS and Charts'!$E$152:$E$154</c:f>
              <c:numCache>
                <c:formatCode>General</c:formatCode>
                <c:ptCount val="3"/>
                <c:pt idx="0">
                  <c:v>20083111</c:v>
                </c:pt>
                <c:pt idx="1">
                  <c:v>13041253.299999993</c:v>
                </c:pt>
                <c:pt idx="2">
                  <c:v>2853842</c:v>
                </c:pt>
              </c:numCache>
            </c:numRef>
          </c:val>
          <c:extLst>
            <c:ext xmlns:c16="http://schemas.microsoft.com/office/drawing/2014/chart" uri="{C3380CC4-5D6E-409C-BE32-E72D297353CC}">
              <c16:uniqueId val="{00000000-1ECE-408F-879D-8A2835E7A206}"/>
            </c:ext>
          </c:extLst>
        </c:ser>
        <c:dLbls>
          <c:dLblPos val="outEnd"/>
          <c:showLegendKey val="0"/>
          <c:showVal val="1"/>
          <c:showCatName val="0"/>
          <c:showSerName val="0"/>
          <c:showPercent val="0"/>
          <c:showBubbleSize val="0"/>
        </c:dLbls>
        <c:gapWidth val="182"/>
        <c:axId val="1324533392"/>
        <c:axId val="1324520496"/>
      </c:barChart>
      <c:catAx>
        <c:axId val="132453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crossAx val="1324520496"/>
        <c:crosses val="autoZero"/>
        <c:auto val="1"/>
        <c:lblAlgn val="ctr"/>
        <c:lblOffset val="100"/>
        <c:noMultiLvlLbl val="0"/>
      </c:catAx>
      <c:valAx>
        <c:axId val="1324520496"/>
        <c:scaling>
          <c:orientation val="minMax"/>
        </c:scaling>
        <c:delete val="0"/>
        <c:axPos val="b"/>
        <c:numFmt formatCode="0.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3245333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Charts'!$D$122:$D$124</c:f>
              <c:strCache>
                <c:ptCount val="3"/>
                <c:pt idx="0">
                  <c:v>N Target</c:v>
                </c:pt>
                <c:pt idx="1">
                  <c:v>N Achievements</c:v>
                </c:pt>
                <c:pt idx="2">
                  <c:v>N Invoice</c:v>
                </c:pt>
              </c:strCache>
            </c:strRef>
          </c:cat>
          <c:val>
            <c:numRef>
              <c:f>'KPIS and Charts'!$E$122:$E$124</c:f>
              <c:numCache>
                <c:formatCode>General</c:formatCode>
                <c:ptCount val="3"/>
                <c:pt idx="0">
                  <c:v>19673793</c:v>
                </c:pt>
                <c:pt idx="1">
                  <c:v>3531629.3099999982</c:v>
                </c:pt>
                <c:pt idx="2">
                  <c:v>569815</c:v>
                </c:pt>
              </c:numCache>
            </c:numRef>
          </c:val>
          <c:extLst>
            <c:ext xmlns:c16="http://schemas.microsoft.com/office/drawing/2014/chart" uri="{C3380CC4-5D6E-409C-BE32-E72D297353CC}">
              <c16:uniqueId val="{00000000-5250-4BC8-BB80-EAFEEB919158}"/>
            </c:ext>
          </c:extLst>
        </c:ser>
        <c:dLbls>
          <c:dLblPos val="outEnd"/>
          <c:showLegendKey val="0"/>
          <c:showVal val="1"/>
          <c:showCatName val="0"/>
          <c:showSerName val="0"/>
          <c:showPercent val="0"/>
          <c:showBubbleSize val="0"/>
        </c:dLbls>
        <c:gapWidth val="182"/>
        <c:axId val="546247183"/>
        <c:axId val="546248431"/>
      </c:barChart>
      <c:catAx>
        <c:axId val="54624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crossAx val="546248431"/>
        <c:crosses val="autoZero"/>
        <c:auto val="1"/>
        <c:lblAlgn val="ctr"/>
        <c:lblOffset val="100"/>
        <c:noMultiLvlLbl val="0"/>
      </c:catAx>
      <c:valAx>
        <c:axId val="546248431"/>
        <c:scaling>
          <c:orientation val="minMax"/>
        </c:scaling>
        <c:delete val="0"/>
        <c:axPos val="b"/>
        <c:numFmt formatCode="0.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5462471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Charts'!$D$184:$D$186</c:f>
              <c:strCache>
                <c:ptCount val="3"/>
                <c:pt idx="0">
                  <c:v>R Target</c:v>
                </c:pt>
                <c:pt idx="1">
                  <c:v>R Achievement</c:v>
                </c:pt>
                <c:pt idx="2">
                  <c:v>R Invoice</c:v>
                </c:pt>
              </c:strCache>
            </c:strRef>
          </c:cat>
          <c:val>
            <c:numRef>
              <c:f>'KPIS and Charts'!$E$184:$E$186</c:f>
              <c:numCache>
                <c:formatCode>General</c:formatCode>
                <c:ptCount val="3"/>
                <c:pt idx="0">
                  <c:v>12319455</c:v>
                </c:pt>
                <c:pt idx="1">
                  <c:v>18507270.640000019</c:v>
                </c:pt>
                <c:pt idx="2">
                  <c:v>8244310</c:v>
                </c:pt>
              </c:numCache>
            </c:numRef>
          </c:val>
          <c:extLst>
            <c:ext xmlns:c16="http://schemas.microsoft.com/office/drawing/2014/chart" uri="{C3380CC4-5D6E-409C-BE32-E72D297353CC}">
              <c16:uniqueId val="{00000000-5049-4351-BD4D-B1BE81C824C1}"/>
            </c:ext>
          </c:extLst>
        </c:ser>
        <c:dLbls>
          <c:dLblPos val="outEnd"/>
          <c:showLegendKey val="0"/>
          <c:showVal val="1"/>
          <c:showCatName val="0"/>
          <c:showSerName val="0"/>
          <c:showPercent val="0"/>
          <c:showBubbleSize val="0"/>
        </c:dLbls>
        <c:gapWidth val="182"/>
        <c:axId val="1208746624"/>
        <c:axId val="1208737472"/>
      </c:barChart>
      <c:catAx>
        <c:axId val="120874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crossAx val="1208737472"/>
        <c:crosses val="autoZero"/>
        <c:auto val="1"/>
        <c:lblAlgn val="ctr"/>
        <c:lblOffset val="100"/>
        <c:noMultiLvlLbl val="0"/>
      </c:catAx>
      <c:valAx>
        <c:axId val="1208737472"/>
        <c:scaling>
          <c:orientation val="minMax"/>
        </c:scaling>
        <c:delete val="0"/>
        <c:axPos val="b"/>
        <c:numFmt formatCode="0.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2087466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Dashboard.xlsx]KPIS and Charts!PivotTable26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Charts'!$D$57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Charts'!$C$58:$C$67</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'KPIS and Charts'!$D$58:$D$67</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7252-41FE-8AF9-8FE945C18923}"/>
            </c:ext>
          </c:extLst>
        </c:ser>
        <c:dLbls>
          <c:dLblPos val="outEnd"/>
          <c:showLegendKey val="0"/>
          <c:showVal val="1"/>
          <c:showCatName val="0"/>
          <c:showSerName val="0"/>
          <c:showPercent val="0"/>
          <c:showBubbleSize val="0"/>
        </c:dLbls>
        <c:gapWidth val="182"/>
        <c:axId val="1468330768"/>
        <c:axId val="1468341168"/>
      </c:barChart>
      <c:catAx>
        <c:axId val="146833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crossAx val="1468341168"/>
        <c:crosses val="autoZero"/>
        <c:auto val="1"/>
        <c:lblAlgn val="ctr"/>
        <c:lblOffset val="100"/>
        <c:noMultiLvlLbl val="0"/>
      </c:catAx>
      <c:valAx>
        <c:axId val="1468341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46833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Dashboard.xlsx]Invoice!PivotTable3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Invoice!$O$15:$O$16</c:f>
              <c:strCache>
                <c:ptCount val="1"/>
                <c:pt idx="0">
                  <c:v>(blank)</c:v>
                </c:pt>
              </c:strCache>
            </c:strRef>
          </c:tx>
          <c:spPr>
            <a:solidFill>
              <a:schemeClr val="accent1"/>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Invoice!$O$17:$O$28</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7BFC-4045-A9EA-61069E5D5967}"/>
            </c:ext>
          </c:extLst>
        </c:ser>
        <c:ser>
          <c:idx val="1"/>
          <c:order val="1"/>
          <c:tx>
            <c:strRef>
              <c:f>Invoice!$P$15:$P$16</c:f>
              <c:strCache>
                <c:ptCount val="1"/>
                <c:pt idx="0">
                  <c:v>Renewal</c:v>
                </c:pt>
              </c:strCache>
            </c:strRef>
          </c:tx>
          <c:spPr>
            <a:solidFill>
              <a:schemeClr val="accent2"/>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Invoice!$P$17:$P$28</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1-7BFC-4045-A9EA-61069E5D5967}"/>
            </c:ext>
          </c:extLst>
        </c:ser>
        <c:ser>
          <c:idx val="2"/>
          <c:order val="2"/>
          <c:tx>
            <c:strRef>
              <c:f>Invoice!$Q$15:$Q$16</c:f>
              <c:strCache>
                <c:ptCount val="1"/>
                <c:pt idx="0">
                  <c:v>New</c:v>
                </c:pt>
              </c:strCache>
            </c:strRef>
          </c:tx>
          <c:spPr>
            <a:solidFill>
              <a:schemeClr val="accent3"/>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Invoice!$Q$17:$Q$28</c:f>
              <c:numCache>
                <c:formatCode>General</c:formatCode>
                <c:ptCount val="11"/>
                <c:pt idx="5">
                  <c:v>8</c:v>
                </c:pt>
                <c:pt idx="7">
                  <c:v>7</c:v>
                </c:pt>
                <c:pt idx="10">
                  <c:v>1</c:v>
                </c:pt>
              </c:numCache>
            </c:numRef>
          </c:val>
          <c:extLst>
            <c:ext xmlns:c16="http://schemas.microsoft.com/office/drawing/2014/chart" uri="{C3380CC4-5D6E-409C-BE32-E72D297353CC}">
              <c16:uniqueId val="{00000002-7BFC-4045-A9EA-61069E5D5967}"/>
            </c:ext>
          </c:extLst>
        </c:ser>
        <c:ser>
          <c:idx val="3"/>
          <c:order val="3"/>
          <c:tx>
            <c:strRef>
              <c:f>Invoice!$R$15:$R$16</c:f>
              <c:strCache>
                <c:ptCount val="1"/>
                <c:pt idx="0">
                  <c:v>Cross Sell</c:v>
                </c:pt>
              </c:strCache>
            </c:strRef>
          </c:tx>
          <c:spPr>
            <a:solidFill>
              <a:schemeClr val="accent4"/>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Invoice!$R$17:$R$28</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3-7BFC-4045-A9EA-61069E5D5967}"/>
            </c:ext>
          </c:extLst>
        </c:ser>
        <c:dLbls>
          <c:showLegendKey val="0"/>
          <c:showVal val="0"/>
          <c:showCatName val="0"/>
          <c:showSerName val="0"/>
          <c:showPercent val="0"/>
          <c:showBubbleSize val="0"/>
        </c:dLbls>
        <c:gapWidth val="150"/>
        <c:overlap val="100"/>
        <c:axId val="1213169408"/>
        <c:axId val="1213183552"/>
      </c:barChart>
      <c:catAx>
        <c:axId val="121316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crossAx val="1213183552"/>
        <c:crosses val="autoZero"/>
        <c:auto val="1"/>
        <c:lblAlgn val="ctr"/>
        <c:lblOffset val="100"/>
        <c:noMultiLvlLbl val="0"/>
      </c:catAx>
      <c:valAx>
        <c:axId val="121318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21316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Dashboard.xlsx]KPIS and Charts!PivotTable23</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Lato Black" panose="020F0A0202020403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'KPIS and Charts'!$C$296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Lato Black" panose="020F0A0202020403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Charts'!$B$297:$B$301</c:f>
              <c:strCache>
                <c:ptCount val="4"/>
                <c:pt idx="0">
                  <c:v>Fire</c:v>
                </c:pt>
                <c:pt idx="1">
                  <c:v>EL-Group Mediclaim</c:v>
                </c:pt>
                <c:pt idx="2">
                  <c:v>DB -Mega Policy</c:v>
                </c:pt>
                <c:pt idx="3">
                  <c:v>CVP GMC</c:v>
                </c:pt>
              </c:strCache>
            </c:strRef>
          </c:cat>
          <c:val>
            <c:numRef>
              <c:f>'KPIS and Charts'!$C$297:$C$301</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5BAF-4D30-8E7F-7E822A3B0D51}"/>
            </c:ext>
          </c:extLst>
        </c:ser>
        <c:dLbls>
          <c:showLegendKey val="0"/>
          <c:showVal val="1"/>
          <c:showCatName val="0"/>
          <c:showSerName val="0"/>
          <c:showPercent val="0"/>
          <c:showBubbleSize val="0"/>
        </c:dLbls>
        <c:gapWidth val="150"/>
        <c:shape val="box"/>
        <c:axId val="1208733312"/>
        <c:axId val="1208744128"/>
        <c:axId val="0"/>
      </c:bar3DChart>
      <c:catAx>
        <c:axId val="120873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crossAx val="1208744128"/>
        <c:crosses val="autoZero"/>
        <c:auto val="1"/>
        <c:lblAlgn val="ctr"/>
        <c:lblOffset val="100"/>
        <c:noMultiLvlLbl val="0"/>
      </c:catAx>
      <c:valAx>
        <c:axId val="1208744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0873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Dashboard.xlsx]KPIS and Charts!PivotTable19</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a:sp3d/>
        </c:spPr>
      </c:pivotFmt>
      <c:pivotFmt>
        <c:idx val="18"/>
        <c:spPr>
          <a:solidFill>
            <a:schemeClr val="accent1"/>
          </a:solidFill>
          <a:ln w="25400">
            <a:noFill/>
          </a:ln>
          <a:effectLst/>
          <a:sp3d/>
        </c:spPr>
      </c:pivotFmt>
      <c:pivotFmt>
        <c:idx val="19"/>
        <c:spPr>
          <a:solidFill>
            <a:schemeClr val="accent1"/>
          </a:solidFill>
          <a:ln w="25400">
            <a:noFill/>
          </a:ln>
          <a:effectLst/>
          <a:sp3d/>
        </c:spPr>
      </c:pivotFmt>
      <c:pivotFmt>
        <c:idx val="20"/>
        <c:spPr>
          <a:solidFill>
            <a:schemeClr val="accent1"/>
          </a:solidFill>
          <a:ln w="25400">
            <a:noFill/>
          </a:ln>
          <a:effectLst/>
          <a:sp3d/>
        </c:spPr>
      </c:pivotFmt>
      <c:pivotFmt>
        <c:idx val="21"/>
        <c:spPr>
          <a:solidFill>
            <a:schemeClr val="accent1"/>
          </a:solidFill>
          <a:ln w="25400">
            <a:noFill/>
          </a:ln>
          <a:effectLst/>
          <a:sp3d/>
        </c:spPr>
      </c:pivotFmt>
      <c:pivotFmt>
        <c:idx val="22"/>
        <c:spPr>
          <a:solidFill>
            <a:schemeClr val="accent1"/>
          </a:solidFill>
          <a:ln w="25400">
            <a:noFill/>
          </a:ln>
          <a:effectLst/>
          <a:sp3d/>
        </c:spPr>
      </c:pivotFmt>
      <c:pivotFmt>
        <c:idx val="23"/>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'KPIS and Charts'!$E$254</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E8B6-4B29-BDD7-481074768BE0}"/>
              </c:ext>
            </c:extLst>
          </c:dPt>
          <c:dPt>
            <c:idx val="1"/>
            <c:bubble3D val="0"/>
            <c:spPr>
              <a:solidFill>
                <a:schemeClr val="accent2"/>
              </a:solidFill>
              <a:ln w="25400">
                <a:noFill/>
              </a:ln>
              <a:effectLst/>
              <a:sp3d/>
            </c:spPr>
            <c:extLst>
              <c:ext xmlns:c16="http://schemas.microsoft.com/office/drawing/2014/chart" uri="{C3380CC4-5D6E-409C-BE32-E72D297353CC}">
                <c16:uniqueId val="{00000003-E8B6-4B29-BDD7-481074768BE0}"/>
              </c:ext>
            </c:extLst>
          </c:dPt>
          <c:dPt>
            <c:idx val="2"/>
            <c:bubble3D val="0"/>
            <c:spPr>
              <a:solidFill>
                <a:schemeClr val="accent3"/>
              </a:solidFill>
              <a:ln w="25400">
                <a:noFill/>
              </a:ln>
              <a:effectLst/>
              <a:sp3d/>
            </c:spPr>
            <c:extLst>
              <c:ext xmlns:c16="http://schemas.microsoft.com/office/drawing/2014/chart" uri="{C3380CC4-5D6E-409C-BE32-E72D297353CC}">
                <c16:uniqueId val="{00000005-E8B6-4B29-BDD7-481074768BE0}"/>
              </c:ext>
            </c:extLst>
          </c:dPt>
          <c:dPt>
            <c:idx val="3"/>
            <c:bubble3D val="0"/>
            <c:spPr>
              <a:solidFill>
                <a:schemeClr val="accent4"/>
              </a:solidFill>
              <a:ln w="25400">
                <a:noFill/>
              </a:ln>
              <a:effectLst/>
              <a:sp3d/>
            </c:spPr>
            <c:extLst>
              <c:ext xmlns:c16="http://schemas.microsoft.com/office/drawing/2014/chart" uri="{C3380CC4-5D6E-409C-BE32-E72D297353CC}">
                <c16:uniqueId val="{00000007-E8B6-4B29-BDD7-481074768BE0}"/>
              </c:ext>
            </c:extLst>
          </c:dPt>
          <c:dPt>
            <c:idx val="4"/>
            <c:bubble3D val="0"/>
            <c:spPr>
              <a:solidFill>
                <a:schemeClr val="accent5"/>
              </a:solidFill>
              <a:ln w="25400">
                <a:noFill/>
              </a:ln>
              <a:effectLst/>
              <a:sp3d/>
            </c:spPr>
            <c:extLst>
              <c:ext xmlns:c16="http://schemas.microsoft.com/office/drawing/2014/chart" uri="{C3380CC4-5D6E-409C-BE32-E72D297353CC}">
                <c16:uniqueId val="{00000009-E8B6-4B29-BDD7-481074768BE0}"/>
              </c:ext>
            </c:extLst>
          </c:dPt>
          <c:dPt>
            <c:idx val="5"/>
            <c:bubble3D val="0"/>
            <c:spPr>
              <a:solidFill>
                <a:schemeClr val="accent6"/>
              </a:solidFill>
              <a:ln w="25400">
                <a:noFill/>
              </a:ln>
              <a:effectLst/>
              <a:sp3d/>
            </c:spPr>
            <c:extLst>
              <c:ext xmlns:c16="http://schemas.microsoft.com/office/drawing/2014/chart" uri="{C3380CC4-5D6E-409C-BE32-E72D297353CC}">
                <c16:uniqueId val="{0000000B-E8B6-4B29-BDD7-481074768BE0}"/>
              </c:ext>
            </c:extLst>
          </c:dPt>
          <c:dPt>
            <c:idx val="6"/>
            <c:bubble3D val="0"/>
            <c:spPr>
              <a:solidFill>
                <a:schemeClr val="accent1">
                  <a:lumMod val="60000"/>
                </a:schemeClr>
              </a:solidFill>
              <a:ln w="25400">
                <a:noFill/>
              </a:ln>
              <a:effectLst/>
              <a:sp3d/>
            </c:spPr>
            <c:extLst>
              <c:ext xmlns:c16="http://schemas.microsoft.com/office/drawing/2014/chart" uri="{C3380CC4-5D6E-409C-BE32-E72D297353CC}">
                <c16:uniqueId val="{0000000D-E8B6-4B29-BDD7-481074768BE0}"/>
              </c:ext>
            </c:extLst>
          </c:dPt>
          <c:cat>
            <c:strRef>
              <c:f>'KPIS and Charts'!$D$255:$D$262</c:f>
              <c:strCache>
                <c:ptCount val="7"/>
                <c:pt idx="0">
                  <c:v>Employee Benefits</c:v>
                </c:pt>
                <c:pt idx="1">
                  <c:v>Engineering</c:v>
                </c:pt>
                <c:pt idx="2">
                  <c:v>Fire</c:v>
                </c:pt>
                <c:pt idx="3">
                  <c:v>Liability</c:v>
                </c:pt>
                <c:pt idx="4">
                  <c:v>Marine</c:v>
                </c:pt>
                <c:pt idx="5">
                  <c:v>Miscellaneous</c:v>
                </c:pt>
                <c:pt idx="6">
                  <c:v>Terrorism</c:v>
                </c:pt>
              </c:strCache>
            </c:strRef>
          </c:cat>
          <c:val>
            <c:numRef>
              <c:f>'KPIS and Charts'!$E$255:$E$262</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E8B6-4B29-BDD7-481074768BE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Dashboard.xlsx]KPIS and Charts!PivotTable24</c:name>
    <c:fmtId val="3"/>
  </c:pivotSource>
  <c:chart>
    <c:autoTitleDeleted val="1"/>
    <c:pivotFmts>
      <c:pivotFmt>
        <c:idx val="0"/>
        <c:spPr>
          <a:solidFill>
            <a:schemeClr val="accent1"/>
          </a:solidFill>
          <a:ln>
            <a:noFill/>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 and Charts'!$C$326</c:f>
              <c:strCache>
                <c:ptCount val="1"/>
                <c:pt idx="0">
                  <c:v>Total</c:v>
                </c:pt>
              </c:strCache>
            </c:strRef>
          </c:tx>
          <c:spPr>
            <a:solidFill>
              <a:schemeClr val="accent1"/>
            </a:solidFill>
            <a:ln>
              <a:noFill/>
            </a:ln>
            <a:effectLst/>
          </c:spPr>
          <c:invertIfNegative val="0"/>
          <c:dLbls>
            <c:numFmt formatCode="0,\ &quot;K&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Charts'!$B$327:$B$332</c:f>
              <c:strCache>
                <c:ptCount val="5"/>
                <c:pt idx="0">
                  <c:v>BE-Mega policy</c:v>
                </c:pt>
                <c:pt idx="1">
                  <c:v>CVP GMC</c:v>
                </c:pt>
                <c:pt idx="2">
                  <c:v>DB -Mega Policy</c:v>
                </c:pt>
                <c:pt idx="3">
                  <c:v>EL-Group Mediclaim</c:v>
                </c:pt>
                <c:pt idx="4">
                  <c:v>Fire</c:v>
                </c:pt>
              </c:strCache>
            </c:strRef>
          </c:cat>
          <c:val>
            <c:numRef>
              <c:f>'KPIS and Charts'!$C$327:$C$332</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0-4D46-4685-AA2A-D0811D86BEBD}"/>
            </c:ext>
          </c:extLst>
        </c:ser>
        <c:dLbls>
          <c:dLblPos val="outEnd"/>
          <c:showLegendKey val="0"/>
          <c:showVal val="1"/>
          <c:showCatName val="0"/>
          <c:showSerName val="0"/>
          <c:showPercent val="0"/>
          <c:showBubbleSize val="0"/>
        </c:dLbls>
        <c:gapWidth val="219"/>
        <c:overlap val="-27"/>
        <c:axId val="1473924160"/>
        <c:axId val="1473925824"/>
      </c:barChart>
      <c:catAx>
        <c:axId val="14739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crossAx val="1473925824"/>
        <c:crosses val="autoZero"/>
        <c:auto val="1"/>
        <c:lblAlgn val="ctr"/>
        <c:lblOffset val="100"/>
        <c:noMultiLvlLbl val="0"/>
      </c:catAx>
      <c:valAx>
        <c:axId val="1473925824"/>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47392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Dashboard.xlsx]meeting_list!PivotTable18</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meeting_list!$J$5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meeting_list!$I$6:$I$15</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meeting_list!$J$6:$J$15</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C5BA-4571-A50E-AD2EA3CB3789}"/>
            </c:ext>
          </c:extLst>
        </c:ser>
        <c:dLbls>
          <c:showLegendKey val="0"/>
          <c:showVal val="1"/>
          <c:showCatName val="0"/>
          <c:showSerName val="0"/>
          <c:showPercent val="0"/>
          <c:showBubbleSize val="0"/>
        </c:dLbls>
        <c:gapWidth val="150"/>
        <c:shape val="box"/>
        <c:axId val="1253631936"/>
        <c:axId val="1253629024"/>
        <c:axId val="371449184"/>
      </c:bar3DChart>
      <c:catAx>
        <c:axId val="1253631936"/>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vert="horz" wrap="square" anchor="ctr" anchorCtr="0"/>
          <a:lstStyle/>
          <a:p>
            <a:pPr>
              <a:defRPr sz="900" b="0" i="0" u="none" strike="noStrike" kern="1200" baseline="0">
                <a:solidFill>
                  <a:schemeClr val="bg1"/>
                </a:solidFill>
                <a:latin typeface="+mn-lt"/>
                <a:ea typeface="+mn-ea"/>
                <a:cs typeface="+mn-cs"/>
              </a:defRPr>
            </a:pPr>
            <a:endParaRPr lang="en-US"/>
          </a:p>
        </c:txPr>
        <c:crossAx val="1253629024"/>
        <c:crosses val="autoZero"/>
        <c:auto val="1"/>
        <c:lblAlgn val="ctr"/>
        <c:lblOffset val="100"/>
        <c:noMultiLvlLbl val="0"/>
      </c:catAx>
      <c:valAx>
        <c:axId val="12536290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31936"/>
        <c:crosses val="autoZero"/>
        <c:crossBetween val="between"/>
      </c:valAx>
      <c:serAx>
        <c:axId val="371449184"/>
        <c:scaling>
          <c:orientation val="minMax"/>
        </c:scaling>
        <c:delete val="1"/>
        <c:axPos val="b"/>
        <c:majorTickMark val="none"/>
        <c:minorTickMark val="none"/>
        <c:tickLblPos val="nextTo"/>
        <c:crossAx val="12536290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Dashboard.xlsx]Invoice!PivotTable3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Invoice!$O$15:$O$16</c:f>
              <c:strCache>
                <c:ptCount val="1"/>
                <c:pt idx="0">
                  <c:v>(blank)</c:v>
                </c:pt>
              </c:strCache>
            </c:strRef>
          </c:tx>
          <c:spPr>
            <a:solidFill>
              <a:schemeClr val="accent1"/>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Invoice!$O$17:$O$28</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34A9-4CE2-956C-6B3DBE51DEB2}"/>
            </c:ext>
          </c:extLst>
        </c:ser>
        <c:ser>
          <c:idx val="1"/>
          <c:order val="1"/>
          <c:tx>
            <c:strRef>
              <c:f>Invoice!$P$15:$P$16</c:f>
              <c:strCache>
                <c:ptCount val="1"/>
                <c:pt idx="0">
                  <c:v>Renewal</c:v>
                </c:pt>
              </c:strCache>
            </c:strRef>
          </c:tx>
          <c:spPr>
            <a:solidFill>
              <a:schemeClr val="accent2"/>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Invoice!$P$17:$P$28</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1-34A9-4CE2-956C-6B3DBE51DEB2}"/>
            </c:ext>
          </c:extLst>
        </c:ser>
        <c:ser>
          <c:idx val="2"/>
          <c:order val="2"/>
          <c:tx>
            <c:strRef>
              <c:f>Invoice!$Q$15:$Q$16</c:f>
              <c:strCache>
                <c:ptCount val="1"/>
                <c:pt idx="0">
                  <c:v>New</c:v>
                </c:pt>
              </c:strCache>
            </c:strRef>
          </c:tx>
          <c:spPr>
            <a:solidFill>
              <a:schemeClr val="accent3"/>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Invoice!$Q$17:$Q$28</c:f>
              <c:numCache>
                <c:formatCode>General</c:formatCode>
                <c:ptCount val="11"/>
                <c:pt idx="5">
                  <c:v>8</c:v>
                </c:pt>
                <c:pt idx="7">
                  <c:v>7</c:v>
                </c:pt>
                <c:pt idx="10">
                  <c:v>1</c:v>
                </c:pt>
              </c:numCache>
            </c:numRef>
          </c:val>
          <c:extLst>
            <c:ext xmlns:c16="http://schemas.microsoft.com/office/drawing/2014/chart" uri="{C3380CC4-5D6E-409C-BE32-E72D297353CC}">
              <c16:uniqueId val="{00000002-34A9-4CE2-956C-6B3DBE51DEB2}"/>
            </c:ext>
          </c:extLst>
        </c:ser>
        <c:ser>
          <c:idx val="3"/>
          <c:order val="3"/>
          <c:tx>
            <c:strRef>
              <c:f>Invoice!$R$15:$R$16</c:f>
              <c:strCache>
                <c:ptCount val="1"/>
                <c:pt idx="0">
                  <c:v>Cross Sell</c:v>
                </c:pt>
              </c:strCache>
            </c:strRef>
          </c:tx>
          <c:spPr>
            <a:solidFill>
              <a:schemeClr val="accent4"/>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Invoice!$R$17:$R$28</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3-34A9-4CE2-956C-6B3DBE51DEB2}"/>
            </c:ext>
          </c:extLst>
        </c:ser>
        <c:dLbls>
          <c:showLegendKey val="0"/>
          <c:showVal val="0"/>
          <c:showCatName val="0"/>
          <c:showSerName val="0"/>
          <c:showPercent val="0"/>
          <c:showBubbleSize val="0"/>
        </c:dLbls>
        <c:gapWidth val="150"/>
        <c:overlap val="100"/>
        <c:axId val="1213169408"/>
        <c:axId val="1213183552"/>
      </c:barChart>
      <c:catAx>
        <c:axId val="121316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83552"/>
        <c:crosses val="autoZero"/>
        <c:auto val="1"/>
        <c:lblAlgn val="ctr"/>
        <c:lblOffset val="100"/>
        <c:noMultiLvlLbl val="0"/>
      </c:catAx>
      <c:valAx>
        <c:axId val="121318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6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Dashboard.xlsx]Invoice!PivotTable3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Invoice!$O$15:$O$16</c:f>
              <c:strCache>
                <c:ptCount val="1"/>
                <c:pt idx="0">
                  <c:v>(blank)</c:v>
                </c:pt>
              </c:strCache>
            </c:strRef>
          </c:tx>
          <c:spPr>
            <a:solidFill>
              <a:schemeClr val="accent1"/>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Invoice!$O$17:$O$28</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0-3C6E-4422-875B-04DDC85DEBC3}"/>
            </c:ext>
          </c:extLst>
        </c:ser>
        <c:ser>
          <c:idx val="1"/>
          <c:order val="1"/>
          <c:tx>
            <c:strRef>
              <c:f>Invoice!$P$15:$P$16</c:f>
              <c:strCache>
                <c:ptCount val="1"/>
                <c:pt idx="0">
                  <c:v>Renewal</c:v>
                </c:pt>
              </c:strCache>
            </c:strRef>
          </c:tx>
          <c:spPr>
            <a:solidFill>
              <a:schemeClr val="accent2"/>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Invoice!$P$17:$P$28</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1-3C6E-4422-875B-04DDC85DEBC3}"/>
            </c:ext>
          </c:extLst>
        </c:ser>
        <c:ser>
          <c:idx val="2"/>
          <c:order val="2"/>
          <c:tx>
            <c:strRef>
              <c:f>Invoice!$Q$15:$Q$16</c:f>
              <c:strCache>
                <c:ptCount val="1"/>
                <c:pt idx="0">
                  <c:v>New</c:v>
                </c:pt>
              </c:strCache>
            </c:strRef>
          </c:tx>
          <c:spPr>
            <a:solidFill>
              <a:schemeClr val="accent3"/>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Invoice!$Q$17:$Q$28</c:f>
              <c:numCache>
                <c:formatCode>General</c:formatCode>
                <c:ptCount val="11"/>
                <c:pt idx="5">
                  <c:v>8</c:v>
                </c:pt>
                <c:pt idx="7">
                  <c:v>7</c:v>
                </c:pt>
                <c:pt idx="10">
                  <c:v>1</c:v>
                </c:pt>
              </c:numCache>
            </c:numRef>
          </c:val>
          <c:extLst>
            <c:ext xmlns:c16="http://schemas.microsoft.com/office/drawing/2014/chart" uri="{C3380CC4-5D6E-409C-BE32-E72D297353CC}">
              <c16:uniqueId val="{00000002-3C6E-4422-875B-04DDC85DEBC3}"/>
            </c:ext>
          </c:extLst>
        </c:ser>
        <c:ser>
          <c:idx val="3"/>
          <c:order val="3"/>
          <c:tx>
            <c:strRef>
              <c:f>Invoice!$R$15:$R$16</c:f>
              <c:strCache>
                <c:ptCount val="1"/>
                <c:pt idx="0">
                  <c:v>Cross Sell</c:v>
                </c:pt>
              </c:strCache>
            </c:strRef>
          </c:tx>
          <c:spPr>
            <a:solidFill>
              <a:schemeClr val="accent4"/>
            </a:solidFill>
            <a:ln>
              <a:noFill/>
            </a:ln>
            <a:effectLst/>
          </c:spPr>
          <c:invertIfNegative val="0"/>
          <c:cat>
            <c:strRef>
              <c:f>Invoice!$N$17:$N$28</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Invoice!$R$17:$R$28</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3-3C6E-4422-875B-04DDC85DEBC3}"/>
            </c:ext>
          </c:extLst>
        </c:ser>
        <c:dLbls>
          <c:showLegendKey val="0"/>
          <c:showVal val="0"/>
          <c:showCatName val="0"/>
          <c:showSerName val="0"/>
          <c:showPercent val="0"/>
          <c:showBubbleSize val="0"/>
        </c:dLbls>
        <c:gapWidth val="150"/>
        <c:overlap val="100"/>
        <c:axId val="1213169408"/>
        <c:axId val="1213183552"/>
      </c:barChart>
      <c:catAx>
        <c:axId val="121316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83552"/>
        <c:crosses val="autoZero"/>
        <c:auto val="1"/>
        <c:lblAlgn val="ctr"/>
        <c:lblOffset val="100"/>
        <c:noMultiLvlLbl val="0"/>
      </c:catAx>
      <c:valAx>
        <c:axId val="1213183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16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Dashboard.xlsx]meeting_list!PivotTable18</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meeting_list!$J$5</c:f>
              <c:strCache>
                <c:ptCount val="1"/>
                <c:pt idx="0">
                  <c:v>Total</c:v>
                </c:pt>
              </c:strCache>
            </c:strRef>
          </c:tx>
          <c:spPr>
            <a:solidFill>
              <a:schemeClr val="accent1"/>
            </a:solidFill>
            <a:ln>
              <a:noFill/>
            </a:ln>
            <a:effectLst/>
            <a:sp3d/>
          </c:spPr>
          <c:invertIfNegative val="0"/>
          <c:cat>
            <c:strRef>
              <c:f>meeting_list!$I$6:$I$15</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meeting_list!$J$6:$J$15</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59D9-44F6-A0B1-EFF2C5C65E82}"/>
            </c:ext>
          </c:extLst>
        </c:ser>
        <c:dLbls>
          <c:showLegendKey val="0"/>
          <c:showVal val="0"/>
          <c:showCatName val="0"/>
          <c:showSerName val="0"/>
          <c:showPercent val="0"/>
          <c:showBubbleSize val="0"/>
        </c:dLbls>
        <c:gapWidth val="150"/>
        <c:shape val="box"/>
        <c:axId val="1253631936"/>
        <c:axId val="1253629024"/>
        <c:axId val="371449184"/>
      </c:bar3DChart>
      <c:catAx>
        <c:axId val="125363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29024"/>
        <c:crosses val="autoZero"/>
        <c:auto val="1"/>
        <c:lblAlgn val="ctr"/>
        <c:lblOffset val="100"/>
        <c:noMultiLvlLbl val="0"/>
      </c:catAx>
      <c:valAx>
        <c:axId val="12536290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631936"/>
        <c:crosses val="autoZero"/>
        <c:crossBetween val="between"/>
      </c:valAx>
      <c:serAx>
        <c:axId val="371449184"/>
        <c:scaling>
          <c:orientation val="minMax"/>
        </c:scaling>
        <c:delete val="1"/>
        <c:axPos val="b"/>
        <c:majorTickMark val="none"/>
        <c:minorTickMark val="none"/>
        <c:tickLblPos val="nextTo"/>
        <c:crossAx val="12536290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'KPIS and Charts'!$E$151</c:f>
              <c:strCache>
                <c:ptCount val="1"/>
              </c:strCache>
            </c:strRef>
          </c:tx>
          <c:spPr>
            <a:solidFill>
              <a:schemeClr val="accent1"/>
            </a:solidFill>
            <a:ln>
              <a:noFill/>
            </a:ln>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Charts'!$D$152:$D$154</c:f>
              <c:strCache>
                <c:ptCount val="3"/>
                <c:pt idx="0">
                  <c:v>CS Target</c:v>
                </c:pt>
                <c:pt idx="1">
                  <c:v>Achievements</c:v>
                </c:pt>
                <c:pt idx="2">
                  <c:v>Invoice</c:v>
                </c:pt>
              </c:strCache>
            </c:strRef>
          </c:cat>
          <c:val>
            <c:numRef>
              <c:f>'KPIS and Charts'!$E$152:$E$154</c:f>
              <c:numCache>
                <c:formatCode>General</c:formatCode>
                <c:ptCount val="3"/>
                <c:pt idx="0">
                  <c:v>20083111</c:v>
                </c:pt>
                <c:pt idx="1">
                  <c:v>13041253.299999993</c:v>
                </c:pt>
                <c:pt idx="2">
                  <c:v>2853842</c:v>
                </c:pt>
              </c:numCache>
            </c:numRef>
          </c:val>
          <c:extLst>
            <c:ext xmlns:c16="http://schemas.microsoft.com/office/drawing/2014/chart" uri="{C3380CC4-5D6E-409C-BE32-E72D297353CC}">
              <c16:uniqueId val="{00000000-71E7-4EE5-84AB-D882B7234F4E}"/>
            </c:ext>
          </c:extLst>
        </c:ser>
        <c:dLbls>
          <c:dLblPos val="outEnd"/>
          <c:showLegendKey val="0"/>
          <c:showVal val="1"/>
          <c:showCatName val="0"/>
          <c:showSerName val="0"/>
          <c:showPercent val="0"/>
          <c:showBubbleSize val="0"/>
        </c:dLbls>
        <c:gapWidth val="182"/>
        <c:axId val="1324533392"/>
        <c:axId val="1324520496"/>
      </c:barChart>
      <c:catAx>
        <c:axId val="132453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20496"/>
        <c:crosses val="autoZero"/>
        <c:auto val="1"/>
        <c:lblAlgn val="ctr"/>
        <c:lblOffset val="100"/>
        <c:noMultiLvlLbl val="0"/>
      </c:catAx>
      <c:valAx>
        <c:axId val="1324520496"/>
        <c:scaling>
          <c:orientation val="minMax"/>
        </c:scaling>
        <c:delete val="0"/>
        <c:axPos val="b"/>
        <c:numFmt formatCode="0.0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53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Charts'!$D$184:$D$186</c:f>
              <c:strCache>
                <c:ptCount val="3"/>
                <c:pt idx="0">
                  <c:v>R Target</c:v>
                </c:pt>
                <c:pt idx="1">
                  <c:v>R Achievement</c:v>
                </c:pt>
                <c:pt idx="2">
                  <c:v>R Invoice</c:v>
                </c:pt>
              </c:strCache>
            </c:strRef>
          </c:cat>
          <c:val>
            <c:numRef>
              <c:f>'KPIS and Charts'!$E$184:$E$186</c:f>
              <c:numCache>
                <c:formatCode>General</c:formatCode>
                <c:ptCount val="3"/>
                <c:pt idx="0">
                  <c:v>12319455</c:v>
                </c:pt>
                <c:pt idx="1">
                  <c:v>18507270.640000019</c:v>
                </c:pt>
                <c:pt idx="2">
                  <c:v>8244310</c:v>
                </c:pt>
              </c:numCache>
            </c:numRef>
          </c:val>
          <c:extLst>
            <c:ext xmlns:c16="http://schemas.microsoft.com/office/drawing/2014/chart" uri="{C3380CC4-5D6E-409C-BE32-E72D297353CC}">
              <c16:uniqueId val="{00000000-038F-4405-922A-881A39CD2E22}"/>
            </c:ext>
          </c:extLst>
        </c:ser>
        <c:dLbls>
          <c:dLblPos val="outEnd"/>
          <c:showLegendKey val="0"/>
          <c:showVal val="1"/>
          <c:showCatName val="0"/>
          <c:showSerName val="0"/>
          <c:showPercent val="0"/>
          <c:showBubbleSize val="0"/>
        </c:dLbls>
        <c:gapWidth val="182"/>
        <c:axId val="1208746624"/>
        <c:axId val="1208737472"/>
      </c:barChart>
      <c:catAx>
        <c:axId val="120874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737472"/>
        <c:crosses val="autoZero"/>
        <c:auto val="1"/>
        <c:lblAlgn val="ctr"/>
        <c:lblOffset val="100"/>
        <c:noMultiLvlLbl val="0"/>
      </c:catAx>
      <c:valAx>
        <c:axId val="1208737472"/>
        <c:scaling>
          <c:orientation val="minMax"/>
        </c:scaling>
        <c:delete val="0"/>
        <c:axPos val="b"/>
        <c:numFmt formatCode="0.0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74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Dashboard.xlsx]KPIS and Charts!PivotTable19</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'KPIS and Charts'!$E$254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B18-4E54-885C-556FF7E9C92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B18-4E54-885C-556FF7E9C92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B18-4E54-885C-556FF7E9C92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B18-4E54-885C-556FF7E9C92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B18-4E54-885C-556FF7E9C92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B18-4E54-885C-556FF7E9C92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B18-4E54-885C-556FF7E9C92D}"/>
              </c:ext>
            </c:extLst>
          </c:dPt>
          <c:cat>
            <c:strRef>
              <c:f>'KPIS and Charts'!$D$255:$D$262</c:f>
              <c:strCache>
                <c:ptCount val="7"/>
                <c:pt idx="0">
                  <c:v>Employee Benefits</c:v>
                </c:pt>
                <c:pt idx="1">
                  <c:v>Engineering</c:v>
                </c:pt>
                <c:pt idx="2">
                  <c:v>Fire</c:v>
                </c:pt>
                <c:pt idx="3">
                  <c:v>Liability</c:v>
                </c:pt>
                <c:pt idx="4">
                  <c:v>Marine</c:v>
                </c:pt>
                <c:pt idx="5">
                  <c:v>Miscellaneous</c:v>
                </c:pt>
                <c:pt idx="6">
                  <c:v>Terrorism</c:v>
                </c:pt>
              </c:strCache>
            </c:strRef>
          </c:cat>
          <c:val>
            <c:numRef>
              <c:f>'KPIS and Charts'!$E$255:$E$262</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2BC0-4856-8590-404CF6EBAF2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Dashboard.xlsx]KPIS and Charts!PivotTable23</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'KPIS and Charts'!$C$296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Charts'!$B$297:$B$301</c:f>
              <c:strCache>
                <c:ptCount val="4"/>
                <c:pt idx="0">
                  <c:v>Fire</c:v>
                </c:pt>
                <c:pt idx="1">
                  <c:v>EL-Group Mediclaim</c:v>
                </c:pt>
                <c:pt idx="2">
                  <c:v>DB -Mega Policy</c:v>
                </c:pt>
                <c:pt idx="3">
                  <c:v>CVP GMC</c:v>
                </c:pt>
              </c:strCache>
            </c:strRef>
          </c:cat>
          <c:val>
            <c:numRef>
              <c:f>'KPIS and Charts'!$C$297:$C$301</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3FDE-4508-93AB-4F9FD6643D74}"/>
            </c:ext>
          </c:extLst>
        </c:ser>
        <c:dLbls>
          <c:showLegendKey val="0"/>
          <c:showVal val="1"/>
          <c:showCatName val="0"/>
          <c:showSerName val="0"/>
          <c:showPercent val="0"/>
          <c:showBubbleSize val="0"/>
        </c:dLbls>
        <c:gapWidth val="150"/>
        <c:shape val="box"/>
        <c:axId val="1208733312"/>
        <c:axId val="1208744128"/>
        <c:axId val="0"/>
      </c:bar3DChart>
      <c:catAx>
        <c:axId val="120873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744128"/>
        <c:crosses val="autoZero"/>
        <c:auto val="1"/>
        <c:lblAlgn val="ctr"/>
        <c:lblOffset val="100"/>
        <c:noMultiLvlLbl val="0"/>
      </c:catAx>
      <c:valAx>
        <c:axId val="1208744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0873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Dashboard.xlsx]KPIS and Charts!PivotTable24</c:name>
    <c:fmtId val="1"/>
  </c:pivotSource>
  <c:chart>
    <c:autoTitleDeleted val="1"/>
    <c:pivotFmts>
      <c:pivotFmt>
        <c:idx val="0"/>
        <c:spPr>
          <a:solidFill>
            <a:schemeClr val="accent1"/>
          </a:solidFill>
          <a:ln>
            <a:noFill/>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 and Charts'!$C$326</c:f>
              <c:strCache>
                <c:ptCount val="1"/>
                <c:pt idx="0">
                  <c:v>Total</c:v>
                </c:pt>
              </c:strCache>
            </c:strRef>
          </c:tx>
          <c:spPr>
            <a:solidFill>
              <a:schemeClr val="accent1"/>
            </a:solidFill>
            <a:ln>
              <a:noFill/>
            </a:ln>
            <a:effectLst/>
          </c:spPr>
          <c:invertIfNegative val="0"/>
          <c:dLbls>
            <c:numFmt formatCode="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Charts'!$B$327:$B$332</c:f>
              <c:strCache>
                <c:ptCount val="5"/>
                <c:pt idx="0">
                  <c:v>BE-Mega policy</c:v>
                </c:pt>
                <c:pt idx="1">
                  <c:v>CVP GMC</c:v>
                </c:pt>
                <c:pt idx="2">
                  <c:v>DB -Mega Policy</c:v>
                </c:pt>
                <c:pt idx="3">
                  <c:v>EL-Group Mediclaim</c:v>
                </c:pt>
                <c:pt idx="4">
                  <c:v>Fire</c:v>
                </c:pt>
              </c:strCache>
            </c:strRef>
          </c:cat>
          <c:val>
            <c:numRef>
              <c:f>'KPIS and Charts'!$C$327:$C$332</c:f>
              <c:numCache>
                <c:formatCode>General</c:formatCode>
                <c:ptCount val="5"/>
                <c:pt idx="0">
                  <c:v>300000</c:v>
                </c:pt>
                <c:pt idx="1">
                  <c:v>350000</c:v>
                </c:pt>
                <c:pt idx="2">
                  <c:v>400000</c:v>
                </c:pt>
                <c:pt idx="3">
                  <c:v>400000</c:v>
                </c:pt>
                <c:pt idx="4">
                  <c:v>500000</c:v>
                </c:pt>
              </c:numCache>
            </c:numRef>
          </c:val>
          <c:extLst>
            <c:ext xmlns:c16="http://schemas.microsoft.com/office/drawing/2014/chart" uri="{C3380CC4-5D6E-409C-BE32-E72D297353CC}">
              <c16:uniqueId val="{00000000-C300-4C72-AD14-AE0032AE74B4}"/>
            </c:ext>
          </c:extLst>
        </c:ser>
        <c:dLbls>
          <c:dLblPos val="outEnd"/>
          <c:showLegendKey val="0"/>
          <c:showVal val="1"/>
          <c:showCatName val="0"/>
          <c:showSerName val="0"/>
          <c:showPercent val="0"/>
          <c:showBubbleSize val="0"/>
        </c:dLbls>
        <c:gapWidth val="219"/>
        <c:overlap val="-27"/>
        <c:axId val="1473924160"/>
        <c:axId val="1473925824"/>
      </c:barChart>
      <c:catAx>
        <c:axId val="14739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925824"/>
        <c:crosses val="autoZero"/>
        <c:auto val="1"/>
        <c:lblAlgn val="ctr"/>
        <c:lblOffset val="100"/>
        <c:noMultiLvlLbl val="0"/>
      </c:catAx>
      <c:valAx>
        <c:axId val="1473925824"/>
        <c:scaling>
          <c:orientation val="minMax"/>
        </c:scaling>
        <c:delete val="0"/>
        <c:axPos val="l"/>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92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[P669 Dashboard.xlsx]KPIS and Charts!PivotTable26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 and Charts'!$D$57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Charts'!$C$58:$C$67</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'KPIS and Charts'!$D$58:$D$67</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8DAF-45A5-9FE8-D6D8CCEF935E}"/>
            </c:ext>
          </c:extLst>
        </c:ser>
        <c:dLbls>
          <c:dLblPos val="outEnd"/>
          <c:showLegendKey val="0"/>
          <c:showVal val="1"/>
          <c:showCatName val="0"/>
          <c:showSerName val="0"/>
          <c:showPercent val="0"/>
          <c:showBubbleSize val="0"/>
        </c:dLbls>
        <c:gapWidth val="182"/>
        <c:axId val="1468330768"/>
        <c:axId val="1468341168"/>
      </c:barChart>
      <c:catAx>
        <c:axId val="146833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41168"/>
        <c:crosses val="autoZero"/>
        <c:auto val="1"/>
        <c:lblAlgn val="ctr"/>
        <c:lblOffset val="100"/>
        <c:noMultiLvlLbl val="0"/>
      </c:catAx>
      <c:valAx>
        <c:axId val="1468341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3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numFmt formatCode="0.00,,\ &quot;M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 and Charts'!$D$122:$D$124</c:f>
              <c:strCache>
                <c:ptCount val="3"/>
                <c:pt idx="0">
                  <c:v>N Target</c:v>
                </c:pt>
                <c:pt idx="1">
                  <c:v>N Achievements</c:v>
                </c:pt>
                <c:pt idx="2">
                  <c:v>N Invoice</c:v>
                </c:pt>
              </c:strCache>
            </c:strRef>
          </c:cat>
          <c:val>
            <c:numRef>
              <c:f>'KPIS and Charts'!$E$122:$E$124</c:f>
              <c:numCache>
                <c:formatCode>General</c:formatCode>
                <c:ptCount val="3"/>
                <c:pt idx="0">
                  <c:v>19673793</c:v>
                </c:pt>
                <c:pt idx="1">
                  <c:v>3531629.3099999982</c:v>
                </c:pt>
                <c:pt idx="2">
                  <c:v>569815</c:v>
                </c:pt>
              </c:numCache>
            </c:numRef>
          </c:val>
          <c:extLst>
            <c:ext xmlns:c16="http://schemas.microsoft.com/office/drawing/2014/chart" uri="{C3380CC4-5D6E-409C-BE32-E72D297353CC}">
              <c16:uniqueId val="{00000000-E5B9-4038-A1AD-83C5C12747A4}"/>
            </c:ext>
          </c:extLst>
        </c:ser>
        <c:dLbls>
          <c:dLblPos val="outEnd"/>
          <c:showLegendKey val="0"/>
          <c:showVal val="1"/>
          <c:showCatName val="0"/>
          <c:showSerName val="0"/>
          <c:showPercent val="0"/>
          <c:showBubbleSize val="0"/>
        </c:dLbls>
        <c:gapWidth val="182"/>
        <c:axId val="546247183"/>
        <c:axId val="546248431"/>
      </c:barChart>
      <c:catAx>
        <c:axId val="54624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48431"/>
        <c:crosses val="autoZero"/>
        <c:auto val="1"/>
        <c:lblAlgn val="ctr"/>
        <c:lblOffset val="100"/>
        <c:noMultiLvlLbl val="0"/>
      </c:catAx>
      <c:valAx>
        <c:axId val="546248431"/>
        <c:scaling>
          <c:orientation val="minMax"/>
        </c:scaling>
        <c:delete val="0"/>
        <c:axPos val="b"/>
        <c:numFmt formatCode="0.00,,\ &quot;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247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chartData>
  <cx:chart>
    <cx:plotArea>
      <cx:plotAreaRegion>
        <cx:series layoutId="funnel" uniqueId="{FD47AC15-A055-49E2-A3A4-6D678156C295}">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0</xdr:colOff>
      <xdr:row>36</xdr:row>
      <xdr:rowOff>0</xdr:rowOff>
    </xdr:from>
    <xdr:to>
      <xdr:col>6</xdr:col>
      <xdr:colOff>904875</xdr:colOff>
      <xdr:row>53</xdr:row>
      <xdr:rowOff>85725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88</xdr:row>
      <xdr:rowOff>85725</xdr:rowOff>
    </xdr:from>
    <xdr:to>
      <xdr:col>11</xdr:col>
      <xdr:colOff>495300</xdr:colOff>
      <xdr:row>102</xdr:row>
      <xdr:rowOff>161925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1243012</xdr:colOff>
      <xdr:row>157</xdr:row>
      <xdr:rowOff>66675</xdr:rowOff>
    </xdr:from>
    <xdr:to>
      <xdr:col>5</xdr:col>
      <xdr:colOff>280987</xdr:colOff>
      <xdr:row>171</xdr:row>
      <xdr:rowOff>142875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1395412</xdr:colOff>
      <xdr:row>187</xdr:row>
      <xdr:rowOff>123825</xdr:rowOff>
    </xdr:from>
    <xdr:to>
      <xdr:col>5</xdr:col>
      <xdr:colOff>981075</xdr:colOff>
      <xdr:row>202</xdr:row>
      <xdr:rowOff>161925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1152525</xdr:colOff>
      <xdr:row>263</xdr:row>
      <xdr:rowOff>142875</xdr:rowOff>
    </xdr:from>
    <xdr:to>
      <xdr:col>5</xdr:col>
      <xdr:colOff>971550</xdr:colOff>
      <xdr:row>278</xdr:row>
      <xdr:rowOff>28575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781049</xdr:colOff>
      <xdr:row>302</xdr:row>
      <xdr:rowOff>95250</xdr:rowOff>
    </xdr:from>
    <xdr:to>
      <xdr:col>5</xdr:col>
      <xdr:colOff>276225</xdr:colOff>
      <xdr:row>316</xdr:row>
      <xdr:rowOff>171450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1204912</xdr:colOff>
      <xdr:row>334</xdr:row>
      <xdr:rowOff>152400</xdr:rowOff>
    </xdr:from>
    <xdr:to>
      <xdr:col>3</xdr:col>
      <xdr:colOff>1443037</xdr:colOff>
      <xdr:row>349</xdr:row>
      <xdr:rowOff>38100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442912</xdr:colOff>
      <xdr:row>56</xdr:row>
      <xdr:rowOff>57150</xdr:rowOff>
    </xdr:from>
    <xdr:to>
      <xdr:col>7</xdr:col>
      <xdr:colOff>900112</xdr:colOff>
      <xdr:row>70</xdr:row>
      <xdr:rowOff>85725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242887</xdr:colOff>
      <xdr:row>125</xdr:row>
      <xdr:rowOff>104775</xdr:rowOff>
    </xdr:from>
    <xdr:to>
      <xdr:col>5</xdr:col>
      <xdr:colOff>85725</xdr:colOff>
      <xdr:row>139</xdr:row>
      <xdr:rowOff>180975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0</xdr:colOff>
      <xdr:row>9</xdr:row>
      <xdr:rowOff>142875</xdr:rowOff>
    </xdr:from>
    <xdr:to>
      <xdr:col>8</xdr:col>
      <xdr:colOff>476250</xdr:colOff>
      <xdr:row>22</xdr:row>
      <xdr:rowOff>95250</xdr:rowOff>
    </xdr:to>
    <mc:AlternateContent xmlns:mc="http://schemas.openxmlformats.org/markup-compatibility/2006" xmlns:a14="http://schemas.microsoft.com/office/drawing/2010/main">
      <mc:Choice Requires="a14">
        <xdr:graphicFrame macro="">
          <xdr:nvGraphicFramePr>
            <xdr:cNvPr id="15" name="Account Exe name">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microsoft.com/office/drawing/2010/slicer">
              <sle:slicer xmlns:sle="http://schemas.microsoft.com/office/drawing/2010/slicer" name="Account Exe name"/>
            </a:graphicData>
          </a:graphic>
        </xdr:graphicFrame>
      </mc:Choice>
      <mc:Fallback xmlns="">
        <xdr:sp macro="" textlink="">
          <xdr:nvSpPr>
            <xdr:cNvPr id="0" name=""/>
            <xdr:cNvSpPr>
              <a:spLocks noTextEdit="1"/>
            </xdr:cNvSpPr>
          </xdr:nvSpPr>
          <xdr:spPr>
            <a:xfrm>
              <a:off x="8696325" y="2181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1390650</xdr:colOff>
      <xdr:row>227</xdr:row>
      <xdr:rowOff>9525</xdr:rowOff>
    </xdr:from>
    <xdr:to>
      <xdr:col>6</xdr:col>
      <xdr:colOff>200025</xdr:colOff>
      <xdr:row>241</xdr:row>
      <xdr:rowOff>85725</xdr:rowOff>
    </xdr:to>
    <mc:AlternateContent xmlns:mc="http://schemas.openxmlformats.org/markup-compatibility/2006">
      <mc:Choice xmlns="" xmlns:cx2="http://schemas.microsoft.com/office/drawing/2015/10/21/chartex" Requires="cx2">
        <xdr:graphicFrame macro="">
          <xdr:nvGraphicFramePr>
            <xdr:cNvPr id="7" name="Chart 6">
              <a:extLst>
                <a:ext uri="{FF2B5EF4-FFF2-40B4-BE49-F238E27FC236}">
                  <a16:creationId xmlns:a16="http://schemas.microsoft.com/office/drawing/2014/main" id="{75D30B46-FEC9-4BDB-9C2A-49416AD57F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4" name="Rectangle 3">
              <a:extLst>
                <a:ext uri="{FF2B5EF4-FFF2-40B4-BE49-F238E27FC236}">
                  <a16:creationId xmlns:a16="http://schemas.microsoft.com/office/drawing/2014/main" id="{00000000-0008-0000-0200-000004000000}"/>
                </a:ext>
              </a:extLst>
            </xdr:cNvPr>
            <xdr:cNvSpPr>
              <a:spLocks noTextEdit="1"/>
            </xdr:cNvSpPr>
          </xdr:nvSpPr>
          <xdr:spPr>
            <a:xfrm>
              <a:off x="3257550" y="440912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0</xdr:row>
      <xdr:rowOff>123825</xdr:rowOff>
    </xdr:from>
    <xdr:to>
      <xdr:col>22</xdr:col>
      <xdr:colOff>285750</xdr:colOff>
      <xdr:row>53</xdr:row>
      <xdr:rowOff>142875</xdr:rowOff>
    </xdr:to>
    <xdr:sp macro="" textlink="">
      <xdr:nvSpPr>
        <xdr:cNvPr id="2" name="Rectangle: Rounded Corners 1">
          <a:extLst>
            <a:ext uri="{FF2B5EF4-FFF2-40B4-BE49-F238E27FC236}">
              <a16:creationId xmlns:a16="http://schemas.microsoft.com/office/drawing/2014/main" id="{00000000-0008-0000-0300-000002000000}"/>
            </a:ext>
          </a:extLst>
        </xdr:cNvPr>
        <xdr:cNvSpPr/>
      </xdr:nvSpPr>
      <xdr:spPr>
        <a:xfrm>
          <a:off x="228600" y="123825"/>
          <a:ext cx="13468350" cy="10115550"/>
        </a:xfrm>
        <a:prstGeom prst="roundRect">
          <a:avLst>
            <a:gd name="adj" fmla="val 1111"/>
          </a:avLst>
        </a:prstGeom>
        <a:solidFill>
          <a:srgbClr val="AACE1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297656</xdr:colOff>
      <xdr:row>0</xdr:row>
      <xdr:rowOff>161924</xdr:rowOff>
    </xdr:from>
    <xdr:to>
      <xdr:col>9</xdr:col>
      <xdr:colOff>142200</xdr:colOff>
      <xdr:row>4</xdr:row>
      <xdr:rowOff>119924</xdr:rowOff>
    </xdr:to>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297656" y="161924"/>
          <a:ext cx="5309513" cy="720000"/>
        </a:xfrm>
        <a:prstGeom prst="roundRect">
          <a:avLst/>
        </a:prstGeom>
        <a:solidFill>
          <a:srgbClr val="003C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285750</xdr:colOff>
      <xdr:row>0</xdr:row>
      <xdr:rowOff>171450</xdr:rowOff>
    </xdr:from>
    <xdr:to>
      <xdr:col>9</xdr:col>
      <xdr:colOff>76200</xdr:colOff>
      <xdr:row>4</xdr:row>
      <xdr:rowOff>95250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85750" y="171450"/>
          <a:ext cx="5255419"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700" b="1">
              <a:solidFill>
                <a:schemeClr val="accent6">
                  <a:lumMod val="20000"/>
                  <a:lumOff val="80000"/>
                </a:schemeClr>
              </a:solidFill>
              <a:latin typeface="Lato Black" panose="020F0A02020204030203" pitchFamily="34" charset="0"/>
            </a:rPr>
            <a:t>Insurance Analytics </a:t>
          </a:r>
          <a:r>
            <a:rPr lang="en-US" sz="2700" b="1">
              <a:solidFill>
                <a:srgbClr val="FCAE00"/>
              </a:solidFill>
              <a:latin typeface="Lato Black" panose="020F0A02020204030203" pitchFamily="34" charset="0"/>
            </a:rPr>
            <a:t>|</a:t>
          </a:r>
          <a:r>
            <a:rPr lang="en-US" sz="2700" b="1" baseline="0">
              <a:solidFill>
                <a:srgbClr val="FCAE00"/>
              </a:solidFill>
              <a:latin typeface="Lato Black" panose="020F0A02020204030203" pitchFamily="34" charset="0"/>
            </a:rPr>
            <a:t> Dashboard</a:t>
          </a:r>
          <a:endParaRPr lang="en-US" sz="2700" b="1">
            <a:solidFill>
              <a:srgbClr val="FCAE00"/>
            </a:solidFill>
            <a:latin typeface="Lato Black" panose="020F0A02020204030203" pitchFamily="34" charset="0"/>
          </a:endParaRPr>
        </a:p>
      </xdr:txBody>
    </xdr:sp>
    <xdr:clientData/>
  </xdr:twoCellAnchor>
  <xdr:twoCellAnchor>
    <xdr:from>
      <xdr:col>0</xdr:col>
      <xdr:colOff>285983</xdr:colOff>
      <xdr:row>5</xdr:row>
      <xdr:rowOff>4763</xdr:rowOff>
    </xdr:from>
    <xdr:to>
      <xdr:col>4</xdr:col>
      <xdr:colOff>14493</xdr:colOff>
      <xdr:row>10</xdr:row>
      <xdr:rowOff>184385</xdr:rowOff>
    </xdr:to>
    <xdr:grpSp>
      <xdr:nvGrpSpPr>
        <xdr:cNvPr id="29" name="Group 28">
          <a:extLst>
            <a:ext uri="{FF2B5EF4-FFF2-40B4-BE49-F238E27FC236}">
              <a16:creationId xmlns:a16="http://schemas.microsoft.com/office/drawing/2014/main" id="{00000000-0008-0000-0300-00001D000000}"/>
            </a:ext>
          </a:extLst>
        </xdr:cNvPr>
        <xdr:cNvGrpSpPr/>
      </xdr:nvGrpSpPr>
      <xdr:grpSpPr>
        <a:xfrm>
          <a:off x="285983" y="957263"/>
          <a:ext cx="2157385" cy="1132122"/>
          <a:chOff x="262171" y="933450"/>
          <a:chExt cx="2164529" cy="1132122"/>
        </a:xfrm>
      </xdr:grpSpPr>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262171" y="933450"/>
            <a:ext cx="2160000" cy="360000"/>
          </a:xfrm>
          <a:prstGeom prst="roundRect">
            <a:avLst/>
          </a:prstGeom>
          <a:solidFill>
            <a:srgbClr val="003C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S and Charts'!D21">
        <xdr:nvSpPr>
          <xdr:cNvPr id="6" name="Rectangle: Rounded Corners 5">
            <a:extLst>
              <a:ext uri="{FF2B5EF4-FFF2-40B4-BE49-F238E27FC236}">
                <a16:creationId xmlns:a16="http://schemas.microsoft.com/office/drawing/2014/main" id="{00000000-0008-0000-0300-000006000000}"/>
              </a:ext>
            </a:extLst>
          </xdr:cNvPr>
          <xdr:cNvSpPr/>
        </xdr:nvSpPr>
        <xdr:spPr>
          <a:xfrm>
            <a:off x="266700" y="1345572"/>
            <a:ext cx="2160000" cy="720000"/>
          </a:xfrm>
          <a:prstGeom prst="roundRect">
            <a:avLst>
              <a:gd name="adj" fmla="val 5808"/>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B736446-111B-443C-AA38-172FDB8D95B8}" type="TxLink">
              <a:rPr lang="en-US" sz="2600" b="1" i="0" u="none" strike="noStrike">
                <a:solidFill>
                  <a:srgbClr val="FCAE00"/>
                </a:solidFill>
                <a:latin typeface="Lato Black" panose="020F0A02020204030203" pitchFamily="34" charset="0"/>
                <a:cs typeface="Arial"/>
              </a:rPr>
              <a:pPr algn="ctr"/>
              <a:t>64.94% ▼</a:t>
            </a:fld>
            <a:endParaRPr lang="en-US" sz="2600">
              <a:solidFill>
                <a:srgbClr val="FCAE00"/>
              </a:solidFill>
              <a:latin typeface="Lato Black" panose="020F0A02020204030203" pitchFamily="34" charset="0"/>
            </a:endParaRPr>
          </a:p>
        </xdr:txBody>
      </xdr:sp>
    </xdr:grpSp>
    <xdr:clientData/>
  </xdr:twoCellAnchor>
  <xdr:twoCellAnchor>
    <xdr:from>
      <xdr:col>0</xdr:col>
      <xdr:colOff>257175</xdr:colOff>
      <xdr:row>11</xdr:row>
      <xdr:rowOff>47623</xdr:rowOff>
    </xdr:from>
    <xdr:to>
      <xdr:col>6</xdr:col>
      <xdr:colOff>559575</xdr:colOff>
      <xdr:row>13</xdr:row>
      <xdr:rowOff>26623</xdr:rowOff>
    </xdr:to>
    <xdr:sp macro="" textlink="">
      <xdr:nvSpPr>
        <xdr:cNvPr id="7" name="Rectangle: Rounded Corners 6">
          <a:extLst>
            <a:ext uri="{FF2B5EF4-FFF2-40B4-BE49-F238E27FC236}">
              <a16:creationId xmlns:a16="http://schemas.microsoft.com/office/drawing/2014/main" id="{00000000-0008-0000-0300-000007000000}"/>
            </a:ext>
          </a:extLst>
        </xdr:cNvPr>
        <xdr:cNvSpPr/>
      </xdr:nvSpPr>
      <xdr:spPr>
        <a:xfrm>
          <a:off x="257175" y="2143123"/>
          <a:ext cx="3960000"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Cross</a:t>
          </a:r>
          <a:r>
            <a:rPr lang="en-US" sz="1600" b="1" baseline="0">
              <a:solidFill>
                <a:schemeClr val="accent6">
                  <a:lumMod val="20000"/>
                  <a:lumOff val="80000"/>
                </a:schemeClr>
              </a:solidFill>
              <a:latin typeface="Lato Black" panose="020F0A02020204030203" pitchFamily="34" charset="0"/>
            </a:rPr>
            <a:t> Sell</a:t>
          </a: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0</xdr:col>
      <xdr:colOff>347662</xdr:colOff>
      <xdr:row>5</xdr:row>
      <xdr:rowOff>45244</xdr:rowOff>
    </xdr:from>
    <xdr:to>
      <xdr:col>3</xdr:col>
      <xdr:colOff>490538</xdr:colOff>
      <xdr:row>6</xdr:row>
      <xdr:rowOff>140494</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347662" y="997744"/>
          <a:ext cx="196453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6">
                  <a:lumMod val="20000"/>
                  <a:lumOff val="80000"/>
                </a:schemeClr>
              </a:solidFill>
              <a:latin typeface="Lato Black" panose="020F0A02020204030203" pitchFamily="34" charset="0"/>
            </a:rPr>
            <a:t>Cross Sell Placed Ache %</a:t>
          </a:r>
        </a:p>
      </xdr:txBody>
    </xdr:sp>
    <xdr:clientData/>
  </xdr:twoCellAnchor>
  <xdr:twoCellAnchor>
    <xdr:from>
      <xdr:col>4</xdr:col>
      <xdr:colOff>74053</xdr:colOff>
      <xdr:row>5</xdr:row>
      <xdr:rowOff>2382</xdr:rowOff>
    </xdr:from>
    <xdr:to>
      <xdr:col>7</xdr:col>
      <xdr:colOff>409782</xdr:colOff>
      <xdr:row>10</xdr:row>
      <xdr:rowOff>182004</xdr:rowOff>
    </xdr:to>
    <xdr:grpSp>
      <xdr:nvGrpSpPr>
        <xdr:cNvPr id="30" name="Group 29">
          <a:extLst>
            <a:ext uri="{FF2B5EF4-FFF2-40B4-BE49-F238E27FC236}">
              <a16:creationId xmlns:a16="http://schemas.microsoft.com/office/drawing/2014/main" id="{00000000-0008-0000-0300-00001E000000}"/>
            </a:ext>
          </a:extLst>
        </xdr:cNvPr>
        <xdr:cNvGrpSpPr/>
      </xdr:nvGrpSpPr>
      <xdr:grpSpPr>
        <a:xfrm>
          <a:off x="2502928" y="954882"/>
          <a:ext cx="2157385" cy="1132122"/>
          <a:chOff x="262171" y="933450"/>
          <a:chExt cx="2164529" cy="1132122"/>
        </a:xfrm>
      </xdr:grpSpPr>
      <xdr:sp macro="" textlink="">
        <xdr:nvSpPr>
          <xdr:cNvPr id="31" name="Rectangle: Rounded Corners 30">
            <a:extLst>
              <a:ext uri="{FF2B5EF4-FFF2-40B4-BE49-F238E27FC236}">
                <a16:creationId xmlns:a16="http://schemas.microsoft.com/office/drawing/2014/main" id="{00000000-0008-0000-0300-00001F000000}"/>
              </a:ext>
            </a:extLst>
          </xdr:cNvPr>
          <xdr:cNvSpPr/>
        </xdr:nvSpPr>
        <xdr:spPr>
          <a:xfrm>
            <a:off x="262171" y="933450"/>
            <a:ext cx="2160000" cy="360000"/>
          </a:xfrm>
          <a:prstGeom prst="roundRect">
            <a:avLst/>
          </a:prstGeom>
          <a:solidFill>
            <a:srgbClr val="003C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S and Charts'!E21:F21">
        <xdr:nvSpPr>
          <xdr:cNvPr id="32" name="Rectangle: Rounded Corners 31">
            <a:extLst>
              <a:ext uri="{FF2B5EF4-FFF2-40B4-BE49-F238E27FC236}">
                <a16:creationId xmlns:a16="http://schemas.microsoft.com/office/drawing/2014/main" id="{00000000-0008-0000-0300-000020000000}"/>
              </a:ext>
            </a:extLst>
          </xdr:cNvPr>
          <xdr:cNvSpPr/>
        </xdr:nvSpPr>
        <xdr:spPr>
          <a:xfrm>
            <a:off x="266700" y="1345572"/>
            <a:ext cx="2160000" cy="720000"/>
          </a:xfrm>
          <a:prstGeom prst="roundRect">
            <a:avLst>
              <a:gd name="adj" fmla="val 5808"/>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3C1F880-8203-4085-B690-6369D0E38AFD}" type="TxLink">
              <a:rPr lang="en-US" sz="2600" b="1" i="0" u="none" strike="noStrike">
                <a:solidFill>
                  <a:srgbClr val="FCAE00"/>
                </a:solidFill>
                <a:latin typeface="Lato Black" panose="020F0A02020204030203" pitchFamily="34" charset="0"/>
                <a:cs typeface="Arial"/>
              </a:rPr>
              <a:pPr algn="ctr"/>
              <a:t>14.21% ▼</a:t>
            </a:fld>
            <a:endParaRPr lang="en-US" sz="2600">
              <a:solidFill>
                <a:srgbClr val="FCAE00"/>
              </a:solidFill>
              <a:latin typeface="Lato Black" panose="020F0A02020204030203" pitchFamily="34" charset="0"/>
            </a:endParaRPr>
          </a:p>
        </xdr:txBody>
      </xdr:sp>
    </xdr:grpSp>
    <xdr:clientData/>
  </xdr:twoCellAnchor>
  <xdr:twoCellAnchor>
    <xdr:from>
      <xdr:col>7</xdr:col>
      <xdr:colOff>474103</xdr:colOff>
      <xdr:row>5</xdr:row>
      <xdr:rowOff>2381</xdr:rowOff>
    </xdr:from>
    <xdr:to>
      <xdr:col>11</xdr:col>
      <xdr:colOff>200232</xdr:colOff>
      <xdr:row>10</xdr:row>
      <xdr:rowOff>182003</xdr:rowOff>
    </xdr:to>
    <xdr:grpSp>
      <xdr:nvGrpSpPr>
        <xdr:cNvPr id="33" name="Group 32">
          <a:extLst>
            <a:ext uri="{FF2B5EF4-FFF2-40B4-BE49-F238E27FC236}">
              <a16:creationId xmlns:a16="http://schemas.microsoft.com/office/drawing/2014/main" id="{00000000-0008-0000-0300-000021000000}"/>
            </a:ext>
          </a:extLst>
        </xdr:cNvPr>
        <xdr:cNvGrpSpPr/>
      </xdr:nvGrpSpPr>
      <xdr:grpSpPr>
        <a:xfrm>
          <a:off x="4724634" y="954881"/>
          <a:ext cx="2155004" cy="1132122"/>
          <a:chOff x="262171" y="933450"/>
          <a:chExt cx="2164529" cy="1132122"/>
        </a:xfrm>
      </xdr:grpSpPr>
      <xdr:sp macro="" textlink="">
        <xdr:nvSpPr>
          <xdr:cNvPr id="34" name="Rectangle: Rounded Corners 33">
            <a:extLst>
              <a:ext uri="{FF2B5EF4-FFF2-40B4-BE49-F238E27FC236}">
                <a16:creationId xmlns:a16="http://schemas.microsoft.com/office/drawing/2014/main" id="{00000000-0008-0000-0300-000022000000}"/>
              </a:ext>
            </a:extLst>
          </xdr:cNvPr>
          <xdr:cNvSpPr/>
        </xdr:nvSpPr>
        <xdr:spPr>
          <a:xfrm>
            <a:off x="262171" y="933450"/>
            <a:ext cx="2160000" cy="360000"/>
          </a:xfrm>
          <a:prstGeom prst="roundRect">
            <a:avLst/>
          </a:prstGeom>
          <a:solidFill>
            <a:srgbClr val="003C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S and Charts'!D24">
        <xdr:nvSpPr>
          <xdr:cNvPr id="35" name="Rectangle: Rounded Corners 34">
            <a:extLst>
              <a:ext uri="{FF2B5EF4-FFF2-40B4-BE49-F238E27FC236}">
                <a16:creationId xmlns:a16="http://schemas.microsoft.com/office/drawing/2014/main" id="{00000000-0008-0000-0300-000023000000}"/>
              </a:ext>
            </a:extLst>
          </xdr:cNvPr>
          <xdr:cNvSpPr/>
        </xdr:nvSpPr>
        <xdr:spPr>
          <a:xfrm>
            <a:off x="266700" y="1345572"/>
            <a:ext cx="2160000" cy="720000"/>
          </a:xfrm>
          <a:prstGeom prst="roundRect">
            <a:avLst>
              <a:gd name="adj" fmla="val 5808"/>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B823D1B-8AB2-464C-A032-DAB613A23452}" type="TxLink">
              <a:rPr lang="en-US" sz="2600" b="1" i="0" u="none" strike="noStrike">
                <a:solidFill>
                  <a:srgbClr val="FCAE00"/>
                </a:solidFill>
                <a:latin typeface="Lato Black" panose="020F0A02020204030203" pitchFamily="34" charset="0"/>
                <a:cs typeface="Arial"/>
              </a:rPr>
              <a:pPr algn="ctr"/>
              <a:t>17.95% ▼</a:t>
            </a:fld>
            <a:endParaRPr lang="en-US" sz="2600">
              <a:solidFill>
                <a:srgbClr val="FCAE00"/>
              </a:solidFill>
              <a:latin typeface="Lato Black" panose="020F0A02020204030203" pitchFamily="34" charset="0"/>
            </a:endParaRPr>
          </a:p>
        </xdr:txBody>
      </xdr:sp>
    </xdr:grpSp>
    <xdr:clientData/>
  </xdr:twoCellAnchor>
  <xdr:twoCellAnchor>
    <xdr:from>
      <xdr:col>11</xdr:col>
      <xdr:colOff>269081</xdr:colOff>
      <xdr:row>5</xdr:row>
      <xdr:rowOff>26194</xdr:rowOff>
    </xdr:from>
    <xdr:to>
      <xdr:col>14</xdr:col>
      <xdr:colOff>604810</xdr:colOff>
      <xdr:row>11</xdr:row>
      <xdr:rowOff>15316</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6948487" y="978694"/>
          <a:ext cx="2157386" cy="1132122"/>
          <a:chOff x="262171" y="933450"/>
          <a:chExt cx="2164529" cy="1132122"/>
        </a:xfrm>
      </xdr:grpSpPr>
      <xdr:sp macro="" textlink="">
        <xdr:nvSpPr>
          <xdr:cNvPr id="37" name="Rectangle: Rounded Corners 36">
            <a:extLst>
              <a:ext uri="{FF2B5EF4-FFF2-40B4-BE49-F238E27FC236}">
                <a16:creationId xmlns:a16="http://schemas.microsoft.com/office/drawing/2014/main" id="{00000000-0008-0000-0300-000025000000}"/>
              </a:ext>
            </a:extLst>
          </xdr:cNvPr>
          <xdr:cNvSpPr/>
        </xdr:nvSpPr>
        <xdr:spPr>
          <a:xfrm>
            <a:off x="262171" y="933450"/>
            <a:ext cx="2160000" cy="360000"/>
          </a:xfrm>
          <a:prstGeom prst="roundRect">
            <a:avLst/>
          </a:prstGeom>
          <a:solidFill>
            <a:srgbClr val="003C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S and Charts'!E24:F24">
        <xdr:nvSpPr>
          <xdr:cNvPr id="38" name="Rectangle: Rounded Corners 37">
            <a:extLst>
              <a:ext uri="{FF2B5EF4-FFF2-40B4-BE49-F238E27FC236}">
                <a16:creationId xmlns:a16="http://schemas.microsoft.com/office/drawing/2014/main" id="{00000000-0008-0000-0300-000026000000}"/>
              </a:ext>
            </a:extLst>
          </xdr:cNvPr>
          <xdr:cNvSpPr/>
        </xdr:nvSpPr>
        <xdr:spPr>
          <a:xfrm>
            <a:off x="266700" y="1345572"/>
            <a:ext cx="2160000" cy="720000"/>
          </a:xfrm>
          <a:prstGeom prst="roundRect">
            <a:avLst>
              <a:gd name="adj" fmla="val 5808"/>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8422438-6C9F-43F4-8303-D0C3FD6378E9}" type="TxLink">
              <a:rPr lang="en-US" sz="2600" b="1" i="0" u="none" strike="noStrike">
                <a:solidFill>
                  <a:srgbClr val="FCAE00"/>
                </a:solidFill>
                <a:latin typeface="Lato Black" panose="020F0A02020204030203" pitchFamily="34" charset="0"/>
                <a:cs typeface="Arial"/>
              </a:rPr>
              <a:pPr algn="ctr"/>
              <a:t>2.90% ▼</a:t>
            </a:fld>
            <a:endParaRPr lang="en-US" sz="2600">
              <a:solidFill>
                <a:srgbClr val="FCAE00"/>
              </a:solidFill>
              <a:latin typeface="Lato Black" panose="020F0A02020204030203" pitchFamily="34" charset="0"/>
            </a:endParaRPr>
          </a:p>
        </xdr:txBody>
      </xdr:sp>
    </xdr:grpSp>
    <xdr:clientData/>
  </xdr:twoCellAnchor>
  <xdr:twoCellAnchor>
    <xdr:from>
      <xdr:col>15</xdr:col>
      <xdr:colOff>47625</xdr:colOff>
      <xdr:row>5</xdr:row>
      <xdr:rowOff>16668</xdr:rowOff>
    </xdr:from>
    <xdr:to>
      <xdr:col>18</xdr:col>
      <xdr:colOff>383354</xdr:colOff>
      <xdr:row>11</xdr:row>
      <xdr:rowOff>5790</xdr:rowOff>
    </xdr:to>
    <xdr:grpSp>
      <xdr:nvGrpSpPr>
        <xdr:cNvPr id="39" name="Group 38">
          <a:extLst>
            <a:ext uri="{FF2B5EF4-FFF2-40B4-BE49-F238E27FC236}">
              <a16:creationId xmlns:a16="http://schemas.microsoft.com/office/drawing/2014/main" id="{00000000-0008-0000-0300-000027000000}"/>
            </a:ext>
          </a:extLst>
        </xdr:cNvPr>
        <xdr:cNvGrpSpPr/>
      </xdr:nvGrpSpPr>
      <xdr:grpSpPr>
        <a:xfrm>
          <a:off x="9155906" y="969168"/>
          <a:ext cx="2157386" cy="1132122"/>
          <a:chOff x="262171" y="933450"/>
          <a:chExt cx="2164529" cy="1132122"/>
        </a:xfrm>
      </xdr:grpSpPr>
      <xdr:sp macro="" textlink="">
        <xdr:nvSpPr>
          <xdr:cNvPr id="40" name="Rectangle: Rounded Corners 39">
            <a:extLst>
              <a:ext uri="{FF2B5EF4-FFF2-40B4-BE49-F238E27FC236}">
                <a16:creationId xmlns:a16="http://schemas.microsoft.com/office/drawing/2014/main" id="{00000000-0008-0000-0300-000028000000}"/>
              </a:ext>
            </a:extLst>
          </xdr:cNvPr>
          <xdr:cNvSpPr/>
        </xdr:nvSpPr>
        <xdr:spPr>
          <a:xfrm>
            <a:off x="262171" y="933450"/>
            <a:ext cx="2160000" cy="360000"/>
          </a:xfrm>
          <a:prstGeom prst="roundRect">
            <a:avLst/>
          </a:prstGeom>
          <a:solidFill>
            <a:srgbClr val="003C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S and Charts'!D27">
        <xdr:nvSpPr>
          <xdr:cNvPr id="41" name="Rectangle: Rounded Corners 40">
            <a:extLst>
              <a:ext uri="{FF2B5EF4-FFF2-40B4-BE49-F238E27FC236}">
                <a16:creationId xmlns:a16="http://schemas.microsoft.com/office/drawing/2014/main" id="{00000000-0008-0000-0300-000029000000}"/>
              </a:ext>
            </a:extLst>
          </xdr:cNvPr>
          <xdr:cNvSpPr/>
        </xdr:nvSpPr>
        <xdr:spPr>
          <a:xfrm>
            <a:off x="266700" y="1345572"/>
            <a:ext cx="2160000" cy="720000"/>
          </a:xfrm>
          <a:prstGeom prst="roundRect">
            <a:avLst>
              <a:gd name="adj" fmla="val 5808"/>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1E75B03-FF37-4FA4-AC83-69302B46D382}" type="TxLink">
              <a:rPr lang="en-US" sz="2600" b="1" i="0" u="none" strike="noStrike">
                <a:solidFill>
                  <a:srgbClr val="AACE15"/>
                </a:solidFill>
                <a:latin typeface="Lato Black" panose="020F0A02020204030203" pitchFamily="34" charset="0"/>
                <a:cs typeface="Arial"/>
              </a:rPr>
              <a:pPr algn="ctr"/>
              <a:t>150.23% ▲ </a:t>
            </a:fld>
            <a:endParaRPr lang="en-US" sz="2600">
              <a:solidFill>
                <a:srgbClr val="AACE15"/>
              </a:solidFill>
              <a:latin typeface="Lato Black" panose="020F0A02020204030203" pitchFamily="34" charset="0"/>
            </a:endParaRPr>
          </a:p>
        </xdr:txBody>
      </xdr:sp>
    </xdr:grpSp>
    <xdr:clientData/>
  </xdr:twoCellAnchor>
  <xdr:twoCellAnchor>
    <xdr:from>
      <xdr:col>18</xdr:col>
      <xdr:colOff>438150</xdr:colOff>
      <xdr:row>5</xdr:row>
      <xdr:rowOff>9525</xdr:rowOff>
    </xdr:from>
    <xdr:to>
      <xdr:col>22</xdr:col>
      <xdr:colOff>164279</xdr:colOff>
      <xdr:row>10</xdr:row>
      <xdr:rowOff>189147</xdr:rowOff>
    </xdr:to>
    <xdr:grpSp>
      <xdr:nvGrpSpPr>
        <xdr:cNvPr id="42" name="Group 41">
          <a:extLst>
            <a:ext uri="{FF2B5EF4-FFF2-40B4-BE49-F238E27FC236}">
              <a16:creationId xmlns:a16="http://schemas.microsoft.com/office/drawing/2014/main" id="{00000000-0008-0000-0300-00002A000000}"/>
            </a:ext>
          </a:extLst>
        </xdr:cNvPr>
        <xdr:cNvGrpSpPr/>
      </xdr:nvGrpSpPr>
      <xdr:grpSpPr>
        <a:xfrm>
          <a:off x="11368088" y="962025"/>
          <a:ext cx="2155004" cy="1132122"/>
          <a:chOff x="262171" y="933450"/>
          <a:chExt cx="2164529" cy="1132122"/>
        </a:xfrm>
      </xdr:grpSpPr>
      <xdr:sp macro="" textlink="">
        <xdr:nvSpPr>
          <xdr:cNvPr id="43" name="Rectangle: Rounded Corners 42">
            <a:extLst>
              <a:ext uri="{FF2B5EF4-FFF2-40B4-BE49-F238E27FC236}">
                <a16:creationId xmlns:a16="http://schemas.microsoft.com/office/drawing/2014/main" id="{00000000-0008-0000-0300-00002B000000}"/>
              </a:ext>
            </a:extLst>
          </xdr:cNvPr>
          <xdr:cNvSpPr/>
        </xdr:nvSpPr>
        <xdr:spPr>
          <a:xfrm>
            <a:off x="262171" y="933450"/>
            <a:ext cx="2160000" cy="360000"/>
          </a:xfrm>
          <a:prstGeom prst="roundRect">
            <a:avLst/>
          </a:prstGeom>
          <a:solidFill>
            <a:srgbClr val="003C7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KPIS and Charts'!E27:F27">
        <xdr:nvSpPr>
          <xdr:cNvPr id="44" name="Rectangle: Rounded Corners 43">
            <a:extLst>
              <a:ext uri="{FF2B5EF4-FFF2-40B4-BE49-F238E27FC236}">
                <a16:creationId xmlns:a16="http://schemas.microsoft.com/office/drawing/2014/main" id="{00000000-0008-0000-0300-00002C000000}"/>
              </a:ext>
            </a:extLst>
          </xdr:cNvPr>
          <xdr:cNvSpPr/>
        </xdr:nvSpPr>
        <xdr:spPr>
          <a:xfrm>
            <a:off x="266700" y="1345572"/>
            <a:ext cx="2160000" cy="720000"/>
          </a:xfrm>
          <a:prstGeom prst="roundRect">
            <a:avLst>
              <a:gd name="adj" fmla="val 5808"/>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4D93EB0-9A9D-44E3-9EA1-D0C2DC609CE9}" type="TxLink">
              <a:rPr lang="en-US" sz="2600" b="1" i="0" u="none" strike="noStrike">
                <a:solidFill>
                  <a:srgbClr val="FCAE00"/>
                </a:solidFill>
                <a:latin typeface="Lato Black" panose="020F0A02020204030203" pitchFamily="34" charset="0"/>
                <a:cs typeface="Arial"/>
              </a:rPr>
              <a:pPr algn="ctr"/>
              <a:t>66.92% ▼</a:t>
            </a:fld>
            <a:endParaRPr lang="en-US" sz="2600">
              <a:solidFill>
                <a:srgbClr val="FCAE00"/>
              </a:solidFill>
              <a:latin typeface="Lato Black" panose="020F0A02020204030203" pitchFamily="34" charset="0"/>
            </a:endParaRPr>
          </a:p>
        </xdr:txBody>
      </xdr:sp>
    </xdr:grpSp>
    <xdr:clientData/>
  </xdr:twoCellAnchor>
  <xdr:twoCellAnchor>
    <xdr:from>
      <xdr:col>4</xdr:col>
      <xdr:colOff>126206</xdr:colOff>
      <xdr:row>5</xdr:row>
      <xdr:rowOff>26194</xdr:rowOff>
    </xdr:from>
    <xdr:to>
      <xdr:col>7</xdr:col>
      <xdr:colOff>354807</xdr:colOff>
      <xdr:row>6</xdr:row>
      <xdr:rowOff>121444</xdr:rowOff>
    </xdr:to>
    <xdr:sp macro="" textlink="">
      <xdr:nvSpPr>
        <xdr:cNvPr id="45" name="TextBox 44">
          <a:extLst>
            <a:ext uri="{FF2B5EF4-FFF2-40B4-BE49-F238E27FC236}">
              <a16:creationId xmlns:a16="http://schemas.microsoft.com/office/drawing/2014/main" id="{00000000-0008-0000-0300-00002D000000}"/>
            </a:ext>
          </a:extLst>
        </xdr:cNvPr>
        <xdr:cNvSpPr txBox="1"/>
      </xdr:nvSpPr>
      <xdr:spPr>
        <a:xfrm>
          <a:off x="2555081" y="978694"/>
          <a:ext cx="205025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6">
                  <a:lumMod val="20000"/>
                  <a:lumOff val="80000"/>
                </a:schemeClr>
              </a:solidFill>
              <a:latin typeface="Lato Black" panose="020F0A02020204030203" pitchFamily="34" charset="0"/>
            </a:rPr>
            <a:t>Cross Sell Invoice</a:t>
          </a:r>
          <a:r>
            <a:rPr lang="en-US" sz="1200" b="1" baseline="0">
              <a:solidFill>
                <a:schemeClr val="accent6">
                  <a:lumMod val="20000"/>
                  <a:lumOff val="80000"/>
                </a:schemeClr>
              </a:solidFill>
              <a:latin typeface="Lato Black" panose="020F0A02020204030203" pitchFamily="34" charset="0"/>
            </a:rPr>
            <a:t> </a:t>
          </a:r>
          <a:r>
            <a:rPr lang="en-US" sz="1200" b="1">
              <a:solidFill>
                <a:schemeClr val="accent6">
                  <a:lumMod val="20000"/>
                  <a:lumOff val="80000"/>
                </a:schemeClr>
              </a:solidFill>
              <a:latin typeface="Lato Black" panose="020F0A02020204030203" pitchFamily="34" charset="0"/>
            </a:rPr>
            <a:t>Ache %</a:t>
          </a:r>
        </a:p>
      </xdr:txBody>
    </xdr:sp>
    <xdr:clientData/>
  </xdr:twoCellAnchor>
  <xdr:twoCellAnchor>
    <xdr:from>
      <xdr:col>7</xdr:col>
      <xdr:colOff>561975</xdr:colOff>
      <xdr:row>5</xdr:row>
      <xdr:rowOff>42862</xdr:rowOff>
    </xdr:from>
    <xdr:to>
      <xdr:col>11</xdr:col>
      <xdr:colOff>180976</xdr:colOff>
      <xdr:row>6</xdr:row>
      <xdr:rowOff>138112</xdr:rowOff>
    </xdr:to>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4812506" y="995362"/>
          <a:ext cx="20478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6">
                  <a:lumMod val="20000"/>
                  <a:lumOff val="80000"/>
                </a:schemeClr>
              </a:solidFill>
              <a:latin typeface="Lato Black" panose="020F0A02020204030203" pitchFamily="34" charset="0"/>
            </a:rPr>
            <a:t>New</a:t>
          </a:r>
          <a:r>
            <a:rPr lang="en-US" sz="1200" b="1" baseline="0">
              <a:solidFill>
                <a:schemeClr val="accent6">
                  <a:lumMod val="20000"/>
                  <a:lumOff val="80000"/>
                </a:schemeClr>
              </a:solidFill>
              <a:latin typeface="Lato Black" panose="020F0A02020204030203" pitchFamily="34" charset="0"/>
            </a:rPr>
            <a:t> Placed </a:t>
          </a:r>
          <a:r>
            <a:rPr lang="en-US" sz="1200" b="1">
              <a:solidFill>
                <a:schemeClr val="accent6">
                  <a:lumMod val="20000"/>
                  <a:lumOff val="80000"/>
                </a:schemeClr>
              </a:solidFill>
              <a:latin typeface="Lato Black" panose="020F0A02020204030203" pitchFamily="34" charset="0"/>
            </a:rPr>
            <a:t>Ache %</a:t>
          </a:r>
        </a:p>
      </xdr:txBody>
    </xdr:sp>
    <xdr:clientData/>
  </xdr:twoCellAnchor>
  <xdr:twoCellAnchor>
    <xdr:from>
      <xdr:col>11</xdr:col>
      <xdr:colOff>261938</xdr:colOff>
      <xdr:row>5</xdr:row>
      <xdr:rowOff>66675</xdr:rowOff>
    </xdr:from>
    <xdr:to>
      <xdr:col>14</xdr:col>
      <xdr:colOff>490539</xdr:colOff>
      <xdr:row>6</xdr:row>
      <xdr:rowOff>161925</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6941344" y="1019175"/>
          <a:ext cx="205025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6">
                  <a:lumMod val="20000"/>
                  <a:lumOff val="80000"/>
                </a:schemeClr>
              </a:solidFill>
              <a:latin typeface="Lato Black" panose="020F0A02020204030203" pitchFamily="34" charset="0"/>
            </a:rPr>
            <a:t>New</a:t>
          </a:r>
          <a:r>
            <a:rPr lang="en-US" sz="1200" b="1" baseline="0">
              <a:solidFill>
                <a:schemeClr val="accent6">
                  <a:lumMod val="20000"/>
                  <a:lumOff val="80000"/>
                </a:schemeClr>
              </a:solidFill>
              <a:latin typeface="Lato Black" panose="020F0A02020204030203" pitchFamily="34" charset="0"/>
            </a:rPr>
            <a:t> Invoice </a:t>
          </a:r>
          <a:r>
            <a:rPr lang="en-US" sz="1200" b="1">
              <a:solidFill>
                <a:schemeClr val="accent6">
                  <a:lumMod val="20000"/>
                  <a:lumOff val="80000"/>
                </a:schemeClr>
              </a:solidFill>
              <a:latin typeface="Lato Black" panose="020F0A02020204030203" pitchFamily="34" charset="0"/>
            </a:rPr>
            <a:t>Ache %</a:t>
          </a:r>
        </a:p>
      </xdr:txBody>
    </xdr:sp>
    <xdr:clientData/>
  </xdr:twoCellAnchor>
  <xdr:twoCellAnchor>
    <xdr:from>
      <xdr:col>15</xdr:col>
      <xdr:colOff>69056</xdr:colOff>
      <xdr:row>5</xdr:row>
      <xdr:rowOff>66676</xdr:rowOff>
    </xdr:from>
    <xdr:to>
      <xdr:col>18</xdr:col>
      <xdr:colOff>297657</xdr:colOff>
      <xdr:row>6</xdr:row>
      <xdr:rowOff>161926</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9177337" y="1019176"/>
          <a:ext cx="2050258"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6">
                  <a:lumMod val="20000"/>
                  <a:lumOff val="80000"/>
                </a:schemeClr>
              </a:solidFill>
              <a:latin typeface="Lato Black" panose="020F0A02020204030203" pitchFamily="34" charset="0"/>
            </a:rPr>
            <a:t>Renew</a:t>
          </a:r>
          <a:r>
            <a:rPr lang="en-US" sz="1200" b="1" baseline="0">
              <a:solidFill>
                <a:schemeClr val="accent6">
                  <a:lumMod val="20000"/>
                  <a:lumOff val="80000"/>
                </a:schemeClr>
              </a:solidFill>
              <a:latin typeface="Lato Black" panose="020F0A02020204030203" pitchFamily="34" charset="0"/>
            </a:rPr>
            <a:t>al Placed </a:t>
          </a:r>
          <a:r>
            <a:rPr lang="en-US" sz="1200" b="1">
              <a:solidFill>
                <a:schemeClr val="accent6">
                  <a:lumMod val="20000"/>
                  <a:lumOff val="80000"/>
                </a:schemeClr>
              </a:solidFill>
              <a:latin typeface="Lato Black" panose="020F0A02020204030203" pitchFamily="34" charset="0"/>
            </a:rPr>
            <a:t>Ache %</a:t>
          </a:r>
        </a:p>
      </xdr:txBody>
    </xdr:sp>
    <xdr:clientData/>
  </xdr:twoCellAnchor>
  <xdr:twoCellAnchor>
    <xdr:from>
      <xdr:col>18</xdr:col>
      <xdr:colOff>419101</xdr:colOff>
      <xdr:row>5</xdr:row>
      <xdr:rowOff>23812</xdr:rowOff>
    </xdr:from>
    <xdr:to>
      <xdr:col>22</xdr:col>
      <xdr:colOff>40483</xdr:colOff>
      <xdr:row>6</xdr:row>
      <xdr:rowOff>119062</xdr:rowOff>
    </xdr:to>
    <xdr:sp macro="" textlink="">
      <xdr:nvSpPr>
        <xdr:cNvPr id="49" name="TextBox 48">
          <a:extLst>
            <a:ext uri="{FF2B5EF4-FFF2-40B4-BE49-F238E27FC236}">
              <a16:creationId xmlns:a16="http://schemas.microsoft.com/office/drawing/2014/main" id="{00000000-0008-0000-0300-000031000000}"/>
            </a:ext>
          </a:extLst>
        </xdr:cNvPr>
        <xdr:cNvSpPr txBox="1"/>
      </xdr:nvSpPr>
      <xdr:spPr>
        <a:xfrm>
          <a:off x="11349039" y="976312"/>
          <a:ext cx="205025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accent6">
                  <a:lumMod val="20000"/>
                  <a:lumOff val="80000"/>
                </a:schemeClr>
              </a:solidFill>
              <a:latin typeface="Lato Black" panose="020F0A02020204030203" pitchFamily="34" charset="0"/>
            </a:rPr>
            <a:t>Renew</a:t>
          </a:r>
          <a:r>
            <a:rPr lang="en-US" sz="1200" b="1" baseline="0">
              <a:solidFill>
                <a:schemeClr val="accent6">
                  <a:lumMod val="20000"/>
                  <a:lumOff val="80000"/>
                </a:schemeClr>
              </a:solidFill>
              <a:latin typeface="Lato Black" panose="020F0A02020204030203" pitchFamily="34" charset="0"/>
            </a:rPr>
            <a:t>al Placed </a:t>
          </a:r>
          <a:r>
            <a:rPr lang="en-US" sz="1200" b="1">
              <a:solidFill>
                <a:schemeClr val="accent6">
                  <a:lumMod val="20000"/>
                  <a:lumOff val="80000"/>
                </a:schemeClr>
              </a:solidFill>
              <a:latin typeface="Lato Black" panose="020F0A02020204030203" pitchFamily="34" charset="0"/>
            </a:rPr>
            <a:t>Ache %</a:t>
          </a:r>
        </a:p>
      </xdr:txBody>
    </xdr:sp>
    <xdr:clientData/>
  </xdr:twoCellAnchor>
  <xdr:twoCellAnchor>
    <xdr:from>
      <xdr:col>0</xdr:col>
      <xdr:colOff>266700</xdr:colOff>
      <xdr:row>13</xdr:row>
      <xdr:rowOff>85722</xdr:rowOff>
    </xdr:from>
    <xdr:to>
      <xdr:col>6</xdr:col>
      <xdr:colOff>569100</xdr:colOff>
      <xdr:row>22</xdr:row>
      <xdr:rowOff>171222</xdr:rowOff>
    </xdr:to>
    <xdr:sp macro="" textlink="">
      <xdr:nvSpPr>
        <xdr:cNvPr id="50" name="Rectangle: Rounded Corners 49">
          <a:extLst>
            <a:ext uri="{FF2B5EF4-FFF2-40B4-BE49-F238E27FC236}">
              <a16:creationId xmlns:a16="http://schemas.microsoft.com/office/drawing/2014/main" id="{00000000-0008-0000-0300-000032000000}"/>
            </a:ext>
          </a:extLst>
        </xdr:cNvPr>
        <xdr:cNvSpPr/>
      </xdr:nvSpPr>
      <xdr:spPr>
        <a:xfrm>
          <a:off x="266700" y="2562222"/>
          <a:ext cx="3960000" cy="180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47625</xdr:colOff>
      <xdr:row>11</xdr:row>
      <xdr:rowOff>57148</xdr:rowOff>
    </xdr:from>
    <xdr:to>
      <xdr:col>13</xdr:col>
      <xdr:colOff>359550</xdr:colOff>
      <xdr:row>22</xdr:row>
      <xdr:rowOff>180747</xdr:rowOff>
    </xdr:to>
    <xdr:grpSp>
      <xdr:nvGrpSpPr>
        <xdr:cNvPr id="60" name="Group 59">
          <a:extLst>
            <a:ext uri="{FF2B5EF4-FFF2-40B4-BE49-F238E27FC236}">
              <a16:creationId xmlns:a16="http://schemas.microsoft.com/office/drawing/2014/main" id="{00000000-0008-0000-0300-00003C000000}"/>
            </a:ext>
          </a:extLst>
        </xdr:cNvPr>
        <xdr:cNvGrpSpPr/>
      </xdr:nvGrpSpPr>
      <xdr:grpSpPr>
        <a:xfrm>
          <a:off x="4298156" y="2152648"/>
          <a:ext cx="3955238" cy="2219099"/>
          <a:chOff x="4333875" y="2133598"/>
          <a:chExt cx="3969525" cy="2219099"/>
        </a:xfrm>
      </xdr:grpSpPr>
      <xdr:sp macro="" textlink="">
        <xdr:nvSpPr>
          <xdr:cNvPr id="57" name="Rectangle: Rounded Corners 56">
            <a:extLst>
              <a:ext uri="{FF2B5EF4-FFF2-40B4-BE49-F238E27FC236}">
                <a16:creationId xmlns:a16="http://schemas.microsoft.com/office/drawing/2014/main" id="{00000000-0008-0000-0300-000039000000}"/>
              </a:ext>
            </a:extLst>
          </xdr:cNvPr>
          <xdr:cNvSpPr/>
        </xdr:nvSpPr>
        <xdr:spPr>
          <a:xfrm>
            <a:off x="4333875" y="2552697"/>
            <a:ext cx="3960000" cy="180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Rounded Corners 57">
            <a:extLst>
              <a:ext uri="{FF2B5EF4-FFF2-40B4-BE49-F238E27FC236}">
                <a16:creationId xmlns:a16="http://schemas.microsoft.com/office/drawing/2014/main" id="{00000000-0008-0000-0300-00003A000000}"/>
              </a:ext>
            </a:extLst>
          </xdr:cNvPr>
          <xdr:cNvSpPr/>
        </xdr:nvSpPr>
        <xdr:spPr>
          <a:xfrm>
            <a:off x="4343400" y="2133598"/>
            <a:ext cx="3960000"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New</a:t>
            </a:r>
          </a:p>
        </xdr:txBody>
      </xdr:sp>
    </xdr:grpSp>
    <xdr:clientData/>
  </xdr:twoCellAnchor>
  <xdr:twoCellAnchor>
    <xdr:from>
      <xdr:col>0</xdr:col>
      <xdr:colOff>304800</xdr:colOff>
      <xdr:row>13</xdr:row>
      <xdr:rowOff>133350</xdr:rowOff>
    </xdr:from>
    <xdr:to>
      <xdr:col>6</xdr:col>
      <xdr:colOff>533399</xdr:colOff>
      <xdr:row>22</xdr:row>
      <xdr:rowOff>133350</xdr:rowOff>
    </xdr:to>
    <xdr:graphicFrame macro="">
      <xdr:nvGraphicFramePr>
        <xdr:cNvPr id="59" name="Chart 58">
          <a:extLst>
            <a:ext uri="{FF2B5EF4-FFF2-40B4-BE49-F238E27FC236}">
              <a16:creationId xmlns:a16="http://schemas.microsoft.com/office/drawing/2014/main" id="{00000000-0008-0000-03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13</xdr:row>
      <xdr:rowOff>95251</xdr:rowOff>
    </xdr:from>
    <xdr:to>
      <xdr:col>13</xdr:col>
      <xdr:colOff>342900</xdr:colOff>
      <xdr:row>22</xdr:row>
      <xdr:rowOff>114301</xdr:rowOff>
    </xdr:to>
    <xdr:graphicFrame macro="">
      <xdr:nvGraphicFramePr>
        <xdr:cNvPr id="52" name="Chart 51">
          <a:extLst>
            <a:ext uri="{FF2B5EF4-FFF2-40B4-BE49-F238E27FC236}">
              <a16:creationId xmlns:a16="http://schemas.microsoft.com/office/drawing/2014/main" id="{00000000-0008-0000-03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426244</xdr:colOff>
      <xdr:row>11</xdr:row>
      <xdr:rowOff>52386</xdr:rowOff>
    </xdr:from>
    <xdr:to>
      <xdr:col>22</xdr:col>
      <xdr:colOff>235744</xdr:colOff>
      <xdr:row>22</xdr:row>
      <xdr:rowOff>175985</xdr:rowOff>
    </xdr:to>
    <xdr:grpSp>
      <xdr:nvGrpSpPr>
        <xdr:cNvPr id="61" name="Group 60">
          <a:extLst>
            <a:ext uri="{FF2B5EF4-FFF2-40B4-BE49-F238E27FC236}">
              <a16:creationId xmlns:a16="http://schemas.microsoft.com/office/drawing/2014/main" id="{00000000-0008-0000-0300-00003D000000}"/>
            </a:ext>
          </a:extLst>
        </xdr:cNvPr>
        <xdr:cNvGrpSpPr/>
      </xdr:nvGrpSpPr>
      <xdr:grpSpPr>
        <a:xfrm>
          <a:off x="8320088" y="2147886"/>
          <a:ext cx="5274469" cy="2219099"/>
          <a:chOff x="4333875" y="2133598"/>
          <a:chExt cx="3969525" cy="2219099"/>
        </a:xfrm>
      </xdr:grpSpPr>
      <xdr:sp macro="" textlink="">
        <xdr:nvSpPr>
          <xdr:cNvPr id="62" name="Rectangle: Rounded Corners 61">
            <a:extLst>
              <a:ext uri="{FF2B5EF4-FFF2-40B4-BE49-F238E27FC236}">
                <a16:creationId xmlns:a16="http://schemas.microsoft.com/office/drawing/2014/main" id="{00000000-0008-0000-0300-00003E000000}"/>
              </a:ext>
            </a:extLst>
          </xdr:cNvPr>
          <xdr:cNvSpPr/>
        </xdr:nvSpPr>
        <xdr:spPr>
          <a:xfrm>
            <a:off x="4333875" y="2552697"/>
            <a:ext cx="3960000" cy="180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Rectangle: Rounded Corners 62">
            <a:extLst>
              <a:ext uri="{FF2B5EF4-FFF2-40B4-BE49-F238E27FC236}">
                <a16:creationId xmlns:a16="http://schemas.microsoft.com/office/drawing/2014/main" id="{00000000-0008-0000-0300-00003F000000}"/>
              </a:ext>
            </a:extLst>
          </xdr:cNvPr>
          <xdr:cNvSpPr/>
        </xdr:nvSpPr>
        <xdr:spPr>
          <a:xfrm>
            <a:off x="4343400" y="2133598"/>
            <a:ext cx="3960000"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Renewal</a:t>
            </a:r>
          </a:p>
        </xdr:txBody>
      </xdr:sp>
    </xdr:grpSp>
    <xdr:clientData/>
  </xdr:twoCellAnchor>
  <xdr:twoCellAnchor>
    <xdr:from>
      <xdr:col>13</xdr:col>
      <xdr:colOff>504825</xdr:colOff>
      <xdr:row>13</xdr:row>
      <xdr:rowOff>171451</xdr:rowOff>
    </xdr:from>
    <xdr:to>
      <xdr:col>20</xdr:col>
      <xdr:colOff>57150</xdr:colOff>
      <xdr:row>22</xdr:row>
      <xdr:rowOff>104775</xdr:rowOff>
    </xdr:to>
    <xdr:graphicFrame macro="">
      <xdr:nvGraphicFramePr>
        <xdr:cNvPr id="64" name="Chart 63">
          <a:extLst>
            <a:ext uri="{FF2B5EF4-FFF2-40B4-BE49-F238E27FC236}">
              <a16:creationId xmlns:a16="http://schemas.microsoft.com/office/drawing/2014/main" id="{00000000-0008-0000-0300-00004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266700</xdr:colOff>
      <xdr:row>29</xdr:row>
      <xdr:rowOff>190497</xdr:rowOff>
    </xdr:from>
    <xdr:to>
      <xdr:col>6</xdr:col>
      <xdr:colOff>569100</xdr:colOff>
      <xdr:row>39</xdr:row>
      <xdr:rowOff>85497</xdr:rowOff>
    </xdr:to>
    <xdr:sp macro="" textlink="">
      <xdr:nvSpPr>
        <xdr:cNvPr id="67" name="Rectangle: Rounded Corners 66">
          <a:extLst>
            <a:ext uri="{FF2B5EF4-FFF2-40B4-BE49-F238E27FC236}">
              <a16:creationId xmlns:a16="http://schemas.microsoft.com/office/drawing/2014/main" id="{00000000-0008-0000-0300-000043000000}"/>
            </a:ext>
          </a:extLst>
        </xdr:cNvPr>
        <xdr:cNvSpPr/>
      </xdr:nvSpPr>
      <xdr:spPr>
        <a:xfrm>
          <a:off x="266700" y="5714997"/>
          <a:ext cx="3960000" cy="180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276225</xdr:colOff>
      <xdr:row>23</xdr:row>
      <xdr:rowOff>104773</xdr:rowOff>
    </xdr:from>
    <xdr:to>
      <xdr:col>6</xdr:col>
      <xdr:colOff>578625</xdr:colOff>
      <xdr:row>27</xdr:row>
      <xdr:rowOff>57150</xdr:rowOff>
    </xdr:to>
    <xdr:sp macro="" textlink="">
      <xdr:nvSpPr>
        <xdr:cNvPr id="68" name="Rectangle: Rounded Corners 67">
          <a:extLst>
            <a:ext uri="{FF2B5EF4-FFF2-40B4-BE49-F238E27FC236}">
              <a16:creationId xmlns:a16="http://schemas.microsoft.com/office/drawing/2014/main" id="{00000000-0008-0000-0300-000044000000}"/>
            </a:ext>
          </a:extLst>
        </xdr:cNvPr>
        <xdr:cNvSpPr/>
      </xdr:nvSpPr>
      <xdr:spPr>
        <a:xfrm>
          <a:off x="276225" y="4486273"/>
          <a:ext cx="3960000" cy="714377"/>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0</xdr:col>
      <xdr:colOff>276224</xdr:colOff>
      <xdr:row>23</xdr:row>
      <xdr:rowOff>152401</xdr:rowOff>
    </xdr:from>
    <xdr:to>
      <xdr:col>3</xdr:col>
      <xdr:colOff>266700</xdr:colOff>
      <xdr:row>26</xdr:row>
      <xdr:rowOff>180975</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276224" y="4533901"/>
          <a:ext cx="1819276" cy="600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50">
              <a:solidFill>
                <a:schemeClr val="accent6">
                  <a:lumMod val="20000"/>
                  <a:lumOff val="80000"/>
                </a:schemeClr>
              </a:solidFill>
              <a:latin typeface="Lato Black" panose="020F0A02020204030203" pitchFamily="34" charset="0"/>
            </a:rPr>
            <a:t>YEARLY</a:t>
          </a:r>
          <a:r>
            <a:rPr lang="en-US" sz="1050" baseline="0">
              <a:solidFill>
                <a:schemeClr val="accent6">
                  <a:lumMod val="20000"/>
                  <a:lumOff val="80000"/>
                </a:schemeClr>
              </a:solidFill>
              <a:latin typeface="Lato Black" panose="020F0A02020204030203" pitchFamily="34" charset="0"/>
            </a:rPr>
            <a:t> MEETING COUNT</a:t>
          </a:r>
          <a:endParaRPr lang="en-US" sz="1050">
            <a:solidFill>
              <a:schemeClr val="accent6">
                <a:lumMod val="20000"/>
                <a:lumOff val="80000"/>
              </a:schemeClr>
            </a:solidFill>
            <a:latin typeface="Lato Black" panose="020F0A02020204030203" pitchFamily="34" charset="0"/>
          </a:endParaRPr>
        </a:p>
      </xdr:txBody>
    </xdr:sp>
    <xdr:clientData/>
  </xdr:twoCellAnchor>
  <xdr:twoCellAnchor>
    <xdr:from>
      <xdr:col>3</xdr:col>
      <xdr:colOff>552450</xdr:colOff>
      <xdr:row>23</xdr:row>
      <xdr:rowOff>161925</xdr:rowOff>
    </xdr:from>
    <xdr:to>
      <xdr:col>5</xdr:col>
      <xdr:colOff>209550</xdr:colOff>
      <xdr:row>25</xdr:row>
      <xdr:rowOff>66675</xdr:rowOff>
    </xdr:to>
    <xdr:sp macro="" textlink="">
      <xdr:nvSpPr>
        <xdr:cNvPr id="75" name="Rectangle 74">
          <a:extLst>
            <a:ext uri="{FF2B5EF4-FFF2-40B4-BE49-F238E27FC236}">
              <a16:creationId xmlns:a16="http://schemas.microsoft.com/office/drawing/2014/main" id="{00000000-0008-0000-0300-00004B000000}"/>
            </a:ext>
          </a:extLst>
        </xdr:cNvPr>
        <xdr:cNvSpPr/>
      </xdr:nvSpPr>
      <xdr:spPr>
        <a:xfrm>
          <a:off x="2381250" y="4543425"/>
          <a:ext cx="8763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Lato Black" panose="020F0A02020204030203" pitchFamily="34" charset="0"/>
            </a:rPr>
            <a:t>2019</a:t>
          </a:r>
        </a:p>
      </xdr:txBody>
    </xdr:sp>
    <xdr:clientData/>
  </xdr:twoCellAnchor>
  <xdr:twoCellAnchor>
    <xdr:from>
      <xdr:col>5</xdr:col>
      <xdr:colOff>257175</xdr:colOff>
      <xdr:row>23</xdr:row>
      <xdr:rowOff>152400</xdr:rowOff>
    </xdr:from>
    <xdr:to>
      <xdr:col>6</xdr:col>
      <xdr:colOff>523875</xdr:colOff>
      <xdr:row>25</xdr:row>
      <xdr:rowOff>57150</xdr:rowOff>
    </xdr:to>
    <xdr:sp macro="" textlink="">
      <xdr:nvSpPr>
        <xdr:cNvPr id="76" name="Rectangle 75">
          <a:extLst>
            <a:ext uri="{FF2B5EF4-FFF2-40B4-BE49-F238E27FC236}">
              <a16:creationId xmlns:a16="http://schemas.microsoft.com/office/drawing/2014/main" id="{00000000-0008-0000-0300-00004C000000}"/>
            </a:ext>
          </a:extLst>
        </xdr:cNvPr>
        <xdr:cNvSpPr/>
      </xdr:nvSpPr>
      <xdr:spPr>
        <a:xfrm>
          <a:off x="3305175" y="4533900"/>
          <a:ext cx="8763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Lato Black" panose="020F0A02020204030203" pitchFamily="34" charset="0"/>
            </a:rPr>
            <a:t>2020</a:t>
          </a:r>
        </a:p>
      </xdr:txBody>
    </xdr:sp>
    <xdr:clientData/>
  </xdr:twoCellAnchor>
  <xdr:twoCellAnchor>
    <xdr:from>
      <xdr:col>3</xdr:col>
      <xdr:colOff>552450</xdr:colOff>
      <xdr:row>25</xdr:row>
      <xdr:rowOff>114300</xdr:rowOff>
    </xdr:from>
    <xdr:to>
      <xdr:col>5</xdr:col>
      <xdr:colOff>209550</xdr:colOff>
      <xdr:row>27</xdr:row>
      <xdr:rowOff>19050</xdr:rowOff>
    </xdr:to>
    <xdr:sp macro="" textlink="'KPIS and Charts'!B66">
      <xdr:nvSpPr>
        <xdr:cNvPr id="77" name="Rectangle 76">
          <a:extLst>
            <a:ext uri="{FF2B5EF4-FFF2-40B4-BE49-F238E27FC236}">
              <a16:creationId xmlns:a16="http://schemas.microsoft.com/office/drawing/2014/main" id="{00000000-0008-0000-0300-00004D000000}"/>
            </a:ext>
          </a:extLst>
        </xdr:cNvPr>
        <xdr:cNvSpPr/>
      </xdr:nvSpPr>
      <xdr:spPr>
        <a:xfrm>
          <a:off x="2381250" y="4876800"/>
          <a:ext cx="8763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2A6AED0-F7D3-4FAE-8315-1FF7E9A7370D}" type="TxLink">
            <a:rPr lang="en-US" sz="1600" b="1" i="0" u="none" strike="noStrike">
              <a:solidFill>
                <a:schemeClr val="accent6">
                  <a:lumMod val="20000"/>
                  <a:lumOff val="80000"/>
                </a:schemeClr>
              </a:solidFill>
              <a:latin typeface="Lato Black" panose="020F0A02020204030203" pitchFamily="34" charset="0"/>
              <a:cs typeface="Calibri"/>
            </a:rPr>
            <a:pPr algn="ctr"/>
            <a:t>3</a:t>
          </a:fld>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5</xdr:col>
      <xdr:colOff>257175</xdr:colOff>
      <xdr:row>25</xdr:row>
      <xdr:rowOff>104775</xdr:rowOff>
    </xdr:from>
    <xdr:to>
      <xdr:col>6</xdr:col>
      <xdr:colOff>523875</xdr:colOff>
      <xdr:row>27</xdr:row>
      <xdr:rowOff>9525</xdr:rowOff>
    </xdr:to>
    <xdr:sp macro="" textlink="'KPIS and Charts'!B67">
      <xdr:nvSpPr>
        <xdr:cNvPr id="78" name="Rectangle 77">
          <a:extLst>
            <a:ext uri="{FF2B5EF4-FFF2-40B4-BE49-F238E27FC236}">
              <a16:creationId xmlns:a16="http://schemas.microsoft.com/office/drawing/2014/main" id="{00000000-0008-0000-0300-00004E000000}"/>
            </a:ext>
          </a:extLst>
        </xdr:cNvPr>
        <xdr:cNvSpPr/>
      </xdr:nvSpPr>
      <xdr:spPr>
        <a:xfrm>
          <a:off x="3305175" y="4867275"/>
          <a:ext cx="8763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03CA5DA-3152-4C1B-9BE8-AE1E625C9386}" type="TxLink">
            <a:rPr lang="en-US" sz="1600" b="1" i="0" u="none" strike="noStrike">
              <a:solidFill>
                <a:schemeClr val="accent6">
                  <a:lumMod val="20000"/>
                  <a:lumOff val="80000"/>
                </a:schemeClr>
              </a:solidFill>
              <a:latin typeface="Lato Black" panose="020F0A02020204030203" pitchFamily="34" charset="0"/>
              <a:cs typeface="Calibri"/>
            </a:rPr>
            <a:pPr algn="ctr"/>
            <a:t>31</a:t>
          </a:fld>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0</xdr:col>
      <xdr:colOff>257175</xdr:colOff>
      <xdr:row>27</xdr:row>
      <xdr:rowOff>142872</xdr:rowOff>
    </xdr:from>
    <xdr:to>
      <xdr:col>6</xdr:col>
      <xdr:colOff>559575</xdr:colOff>
      <xdr:row>29</xdr:row>
      <xdr:rowOff>121872</xdr:rowOff>
    </xdr:to>
    <xdr:sp macro="" textlink="">
      <xdr:nvSpPr>
        <xdr:cNvPr id="79" name="Rectangle: Rounded Corners 78">
          <a:extLst>
            <a:ext uri="{FF2B5EF4-FFF2-40B4-BE49-F238E27FC236}">
              <a16:creationId xmlns:a16="http://schemas.microsoft.com/office/drawing/2014/main" id="{00000000-0008-0000-0300-00004F000000}"/>
            </a:ext>
          </a:extLst>
        </xdr:cNvPr>
        <xdr:cNvSpPr/>
      </xdr:nvSpPr>
      <xdr:spPr>
        <a:xfrm>
          <a:off x="257175" y="5286372"/>
          <a:ext cx="3960000"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Number</a:t>
          </a:r>
          <a:r>
            <a:rPr lang="en-US" sz="1600" b="1" baseline="0">
              <a:solidFill>
                <a:schemeClr val="accent6">
                  <a:lumMod val="20000"/>
                  <a:lumOff val="80000"/>
                </a:schemeClr>
              </a:solidFill>
              <a:latin typeface="Lato Black" panose="020F0A02020204030203" pitchFamily="34" charset="0"/>
            </a:rPr>
            <a:t> of </a:t>
          </a:r>
          <a:r>
            <a:rPr lang="en-US" sz="1600" b="1">
              <a:solidFill>
                <a:schemeClr val="accent6">
                  <a:lumMod val="20000"/>
                  <a:lumOff val="80000"/>
                </a:schemeClr>
              </a:solidFill>
              <a:latin typeface="Lato Black" panose="020F0A02020204030203" pitchFamily="34" charset="0"/>
            </a:rPr>
            <a:t> Meeting By</a:t>
          </a:r>
          <a:r>
            <a:rPr lang="en-US" sz="1600" b="1" baseline="0">
              <a:solidFill>
                <a:schemeClr val="accent6">
                  <a:lumMod val="20000"/>
                  <a:lumOff val="80000"/>
                </a:schemeClr>
              </a:solidFill>
              <a:latin typeface="Lato Black" panose="020F0A02020204030203" pitchFamily="34" charset="0"/>
            </a:rPr>
            <a:t> Accnt Excec</a:t>
          </a: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7</xdr:col>
      <xdr:colOff>85725</xdr:colOff>
      <xdr:row>25</xdr:row>
      <xdr:rowOff>171447</xdr:rowOff>
    </xdr:from>
    <xdr:to>
      <xdr:col>15</xdr:col>
      <xdr:colOff>248925</xdr:colOff>
      <xdr:row>39</xdr:row>
      <xdr:rowOff>85725</xdr:rowOff>
    </xdr:to>
    <xdr:sp macro="" textlink="">
      <xdr:nvSpPr>
        <xdr:cNvPr id="80" name="Rectangle: Rounded Corners 79">
          <a:extLst>
            <a:ext uri="{FF2B5EF4-FFF2-40B4-BE49-F238E27FC236}">
              <a16:creationId xmlns:a16="http://schemas.microsoft.com/office/drawing/2014/main" id="{00000000-0008-0000-0300-000050000000}"/>
            </a:ext>
          </a:extLst>
        </xdr:cNvPr>
        <xdr:cNvSpPr/>
      </xdr:nvSpPr>
      <xdr:spPr>
        <a:xfrm>
          <a:off x="4352925" y="4933947"/>
          <a:ext cx="5040000" cy="2581278"/>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276225</xdr:colOff>
      <xdr:row>30</xdr:row>
      <xdr:rowOff>38101</xdr:rowOff>
    </xdr:from>
    <xdr:to>
      <xdr:col>6</xdr:col>
      <xdr:colOff>533400</xdr:colOff>
      <xdr:row>39</xdr:row>
      <xdr:rowOff>47625</xdr:rowOff>
    </xdr:to>
    <xdr:graphicFrame macro="">
      <xdr:nvGraphicFramePr>
        <xdr:cNvPr id="81" name="Chart 80">
          <a:extLst>
            <a:ext uri="{FF2B5EF4-FFF2-40B4-BE49-F238E27FC236}">
              <a16:creationId xmlns:a16="http://schemas.microsoft.com/office/drawing/2014/main" id="{00000000-0008-0000-0300-00005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104775</xdr:colOff>
      <xdr:row>26</xdr:row>
      <xdr:rowOff>9522</xdr:rowOff>
    </xdr:from>
    <xdr:to>
      <xdr:col>15</xdr:col>
      <xdr:colOff>266700</xdr:colOff>
      <xdr:row>39</xdr:row>
      <xdr:rowOff>47625</xdr:rowOff>
    </xdr:to>
    <xdr:graphicFrame macro="">
      <xdr:nvGraphicFramePr>
        <xdr:cNvPr id="82" name="Chart 81">
          <a:extLst>
            <a:ext uri="{FF2B5EF4-FFF2-40B4-BE49-F238E27FC236}">
              <a16:creationId xmlns:a16="http://schemas.microsoft.com/office/drawing/2014/main" id="{00000000-0008-0000-0300-00005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95248</xdr:colOff>
      <xdr:row>23</xdr:row>
      <xdr:rowOff>133347</xdr:rowOff>
    </xdr:from>
    <xdr:to>
      <xdr:col>15</xdr:col>
      <xdr:colOff>258448</xdr:colOff>
      <xdr:row>25</xdr:row>
      <xdr:rowOff>112347</xdr:rowOff>
    </xdr:to>
    <xdr:sp macro="" textlink="">
      <xdr:nvSpPr>
        <xdr:cNvPr id="83" name="Rectangle: Rounded Corners 82">
          <a:extLst>
            <a:ext uri="{FF2B5EF4-FFF2-40B4-BE49-F238E27FC236}">
              <a16:creationId xmlns:a16="http://schemas.microsoft.com/office/drawing/2014/main" id="{00000000-0008-0000-0300-000053000000}"/>
            </a:ext>
          </a:extLst>
        </xdr:cNvPr>
        <xdr:cNvSpPr/>
      </xdr:nvSpPr>
      <xdr:spPr>
        <a:xfrm>
          <a:off x="4362448" y="4514847"/>
          <a:ext cx="5040000"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Number of</a:t>
          </a:r>
          <a:r>
            <a:rPr lang="en-US" sz="1600" b="1" baseline="0">
              <a:solidFill>
                <a:schemeClr val="accent6">
                  <a:lumMod val="20000"/>
                  <a:lumOff val="80000"/>
                </a:schemeClr>
              </a:solidFill>
              <a:latin typeface="Lato Black" panose="020F0A02020204030203" pitchFamily="34" charset="0"/>
            </a:rPr>
            <a:t> </a:t>
          </a:r>
          <a:r>
            <a:rPr lang="en-US" sz="1600" b="1">
              <a:solidFill>
                <a:schemeClr val="accent6">
                  <a:lumMod val="20000"/>
                  <a:lumOff val="80000"/>
                </a:schemeClr>
              </a:solidFill>
              <a:latin typeface="Lato Black" panose="020F0A02020204030203" pitchFamily="34" charset="0"/>
            </a:rPr>
            <a:t> Meeting By</a:t>
          </a:r>
          <a:r>
            <a:rPr lang="en-US" sz="1600" b="1" baseline="0">
              <a:solidFill>
                <a:schemeClr val="accent6">
                  <a:lumMod val="20000"/>
                  <a:lumOff val="80000"/>
                </a:schemeClr>
              </a:solidFill>
              <a:latin typeface="Lato Black" panose="020F0A02020204030203" pitchFamily="34" charset="0"/>
            </a:rPr>
            <a:t> Accnt Excec</a:t>
          </a: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15</xdr:col>
      <xdr:colOff>314326</xdr:colOff>
      <xdr:row>23</xdr:row>
      <xdr:rowOff>133348</xdr:rowOff>
    </xdr:from>
    <xdr:to>
      <xdr:col>22</xdr:col>
      <xdr:colOff>223126</xdr:colOff>
      <xdr:row>27</xdr:row>
      <xdr:rowOff>85725</xdr:rowOff>
    </xdr:to>
    <xdr:sp macro="" textlink="">
      <xdr:nvSpPr>
        <xdr:cNvPr id="84" name="Rectangle: Rounded Corners 83">
          <a:extLst>
            <a:ext uri="{FF2B5EF4-FFF2-40B4-BE49-F238E27FC236}">
              <a16:creationId xmlns:a16="http://schemas.microsoft.com/office/drawing/2014/main" id="{00000000-0008-0000-0300-000054000000}"/>
            </a:ext>
          </a:extLst>
        </xdr:cNvPr>
        <xdr:cNvSpPr/>
      </xdr:nvSpPr>
      <xdr:spPr>
        <a:xfrm>
          <a:off x="9458326" y="4514848"/>
          <a:ext cx="4176000" cy="714377"/>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15</xdr:col>
      <xdr:colOff>438148</xdr:colOff>
      <xdr:row>23</xdr:row>
      <xdr:rowOff>161925</xdr:rowOff>
    </xdr:from>
    <xdr:to>
      <xdr:col>18</xdr:col>
      <xdr:colOff>553348</xdr:colOff>
      <xdr:row>25</xdr:row>
      <xdr:rowOff>66675</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9582148" y="4543425"/>
          <a:ext cx="1944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accent6">
                  <a:lumMod val="20000"/>
                  <a:lumOff val="80000"/>
                </a:schemeClr>
              </a:solidFill>
              <a:latin typeface="Lato Black" panose="020F0A02020204030203" pitchFamily="34" charset="0"/>
            </a:rPr>
            <a:t>Total Opportunities</a:t>
          </a:r>
        </a:p>
      </xdr:txBody>
    </xdr:sp>
    <xdr:clientData/>
  </xdr:twoCellAnchor>
  <xdr:twoCellAnchor>
    <xdr:from>
      <xdr:col>18</xdr:col>
      <xdr:colOff>600075</xdr:colOff>
      <xdr:row>23</xdr:row>
      <xdr:rowOff>152400</xdr:rowOff>
    </xdr:from>
    <xdr:to>
      <xdr:col>22</xdr:col>
      <xdr:colOff>105675</xdr:colOff>
      <xdr:row>25</xdr:row>
      <xdr:rowOff>66675</xdr:rowOff>
    </xdr:to>
    <xdr:sp macro="" textlink="">
      <xdr:nvSpPr>
        <xdr:cNvPr id="86" name="TextBox 85">
          <a:extLst>
            <a:ext uri="{FF2B5EF4-FFF2-40B4-BE49-F238E27FC236}">
              <a16:creationId xmlns:a16="http://schemas.microsoft.com/office/drawing/2014/main" id="{00000000-0008-0000-0300-000056000000}"/>
            </a:ext>
          </a:extLst>
        </xdr:cNvPr>
        <xdr:cNvSpPr txBox="1"/>
      </xdr:nvSpPr>
      <xdr:spPr>
        <a:xfrm>
          <a:off x="11572875" y="4533900"/>
          <a:ext cx="19440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accent6">
                  <a:lumMod val="20000"/>
                  <a:lumOff val="80000"/>
                </a:schemeClr>
              </a:solidFill>
              <a:latin typeface="Lato Black" panose="020F0A02020204030203" pitchFamily="34" charset="0"/>
            </a:rPr>
            <a:t>Open  Opportunities</a:t>
          </a:r>
        </a:p>
      </xdr:txBody>
    </xdr:sp>
    <xdr:clientData/>
  </xdr:twoCellAnchor>
  <xdr:twoCellAnchor>
    <xdr:from>
      <xdr:col>15</xdr:col>
      <xdr:colOff>476250</xdr:colOff>
      <xdr:row>25</xdr:row>
      <xdr:rowOff>85725</xdr:rowOff>
    </xdr:from>
    <xdr:to>
      <xdr:col>18</xdr:col>
      <xdr:colOff>447450</xdr:colOff>
      <xdr:row>26</xdr:row>
      <xdr:rowOff>180975</xdr:rowOff>
    </xdr:to>
    <xdr:sp macro="" textlink="'KPIS and Charts'!$B$292">
      <xdr:nvSpPr>
        <xdr:cNvPr id="87" name="Rectangle 86">
          <a:extLst>
            <a:ext uri="{FF2B5EF4-FFF2-40B4-BE49-F238E27FC236}">
              <a16:creationId xmlns:a16="http://schemas.microsoft.com/office/drawing/2014/main" id="{00000000-0008-0000-0300-000057000000}"/>
            </a:ext>
          </a:extLst>
        </xdr:cNvPr>
        <xdr:cNvSpPr/>
      </xdr:nvSpPr>
      <xdr:spPr>
        <a:xfrm>
          <a:off x="9620250" y="4848225"/>
          <a:ext cx="18000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58D638F-5EB2-4AFD-9B85-C1545C70DD17}" type="TxLink">
            <a:rPr lang="en-US" sz="1800" b="0" i="0" u="none" strike="noStrike">
              <a:solidFill>
                <a:schemeClr val="accent6">
                  <a:lumMod val="20000"/>
                  <a:lumOff val="80000"/>
                </a:schemeClr>
              </a:solidFill>
              <a:latin typeface="Lato Black" panose="020F0A02020204030203" pitchFamily="34" charset="0"/>
              <a:cs typeface="Calibri"/>
            </a:rPr>
            <a:pPr algn="ctr"/>
            <a:t>49</a:t>
          </a:fld>
          <a:endParaRPr lang="en-US" sz="1800">
            <a:solidFill>
              <a:schemeClr val="accent6">
                <a:lumMod val="20000"/>
                <a:lumOff val="80000"/>
              </a:schemeClr>
            </a:solidFill>
            <a:latin typeface="Lato Black" panose="020F0A02020204030203" pitchFamily="34" charset="0"/>
          </a:endParaRPr>
        </a:p>
      </xdr:txBody>
    </xdr:sp>
    <xdr:clientData/>
  </xdr:twoCellAnchor>
  <xdr:twoCellAnchor>
    <xdr:from>
      <xdr:col>19</xdr:col>
      <xdr:colOff>66675</xdr:colOff>
      <xdr:row>25</xdr:row>
      <xdr:rowOff>95250</xdr:rowOff>
    </xdr:from>
    <xdr:to>
      <xdr:col>22</xdr:col>
      <xdr:colOff>37875</xdr:colOff>
      <xdr:row>27</xdr:row>
      <xdr:rowOff>0</xdr:rowOff>
    </xdr:to>
    <xdr:sp macro="" textlink="'KPIS and Charts'!$D$292">
      <xdr:nvSpPr>
        <xdr:cNvPr id="88" name="Rectangle 87">
          <a:extLst>
            <a:ext uri="{FF2B5EF4-FFF2-40B4-BE49-F238E27FC236}">
              <a16:creationId xmlns:a16="http://schemas.microsoft.com/office/drawing/2014/main" id="{00000000-0008-0000-0300-000058000000}"/>
            </a:ext>
          </a:extLst>
        </xdr:cNvPr>
        <xdr:cNvSpPr/>
      </xdr:nvSpPr>
      <xdr:spPr>
        <a:xfrm>
          <a:off x="11649075" y="4857750"/>
          <a:ext cx="1800000"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019E0DB-7B7E-4B41-B656-678E6A72FDFA}" type="TxLink">
            <a:rPr lang="en-US" sz="1800" b="0" i="0" u="none" strike="noStrike">
              <a:solidFill>
                <a:schemeClr val="accent6">
                  <a:lumMod val="20000"/>
                  <a:lumOff val="80000"/>
                </a:schemeClr>
              </a:solidFill>
              <a:latin typeface="Lato Black" panose="020F0A02020204030203" pitchFamily="34" charset="0"/>
              <a:cs typeface="Calibri"/>
            </a:rPr>
            <a:pPr algn="ctr"/>
            <a:t>49</a:t>
          </a:fld>
          <a:endParaRPr lang="en-US" sz="1800">
            <a:solidFill>
              <a:schemeClr val="accent6">
                <a:lumMod val="20000"/>
                <a:lumOff val="80000"/>
              </a:schemeClr>
            </a:solidFill>
            <a:latin typeface="Lato Black" panose="020F0A02020204030203" pitchFamily="34" charset="0"/>
          </a:endParaRPr>
        </a:p>
      </xdr:txBody>
    </xdr:sp>
    <xdr:clientData/>
  </xdr:twoCellAnchor>
  <xdr:twoCellAnchor>
    <xdr:from>
      <xdr:col>15</xdr:col>
      <xdr:colOff>323848</xdr:colOff>
      <xdr:row>27</xdr:row>
      <xdr:rowOff>133347</xdr:rowOff>
    </xdr:from>
    <xdr:to>
      <xdr:col>22</xdr:col>
      <xdr:colOff>219075</xdr:colOff>
      <xdr:row>29</xdr:row>
      <xdr:rowOff>112347</xdr:rowOff>
    </xdr:to>
    <xdr:sp macro="" textlink="">
      <xdr:nvSpPr>
        <xdr:cNvPr id="89" name="Rectangle: Rounded Corners 88">
          <a:extLst>
            <a:ext uri="{FF2B5EF4-FFF2-40B4-BE49-F238E27FC236}">
              <a16:creationId xmlns:a16="http://schemas.microsoft.com/office/drawing/2014/main" id="{00000000-0008-0000-0300-000059000000}"/>
            </a:ext>
          </a:extLst>
        </xdr:cNvPr>
        <xdr:cNvSpPr/>
      </xdr:nvSpPr>
      <xdr:spPr>
        <a:xfrm>
          <a:off x="9467848" y="5276847"/>
          <a:ext cx="4162427"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Top</a:t>
          </a:r>
          <a:r>
            <a:rPr lang="en-US" sz="1600" b="1" baseline="0">
              <a:solidFill>
                <a:schemeClr val="accent6">
                  <a:lumMod val="20000"/>
                  <a:lumOff val="80000"/>
                </a:schemeClr>
              </a:solidFill>
              <a:latin typeface="Lato Black" panose="020F0A02020204030203" pitchFamily="34" charset="0"/>
            </a:rPr>
            <a:t> 4 Opportunites By Revenue</a:t>
          </a: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32</xdr:col>
      <xdr:colOff>419100</xdr:colOff>
      <xdr:row>3</xdr:row>
      <xdr:rowOff>171448</xdr:rowOff>
    </xdr:from>
    <xdr:to>
      <xdr:col>33</xdr:col>
      <xdr:colOff>171450</xdr:colOff>
      <xdr:row>5</xdr:row>
      <xdr:rowOff>150448</xdr:rowOff>
    </xdr:to>
    <xdr:sp macro="" textlink="">
      <xdr:nvSpPr>
        <xdr:cNvPr id="90" name="Rectangle: Rounded Corners 89">
          <a:extLst>
            <a:ext uri="{FF2B5EF4-FFF2-40B4-BE49-F238E27FC236}">
              <a16:creationId xmlns:a16="http://schemas.microsoft.com/office/drawing/2014/main" id="{00000000-0008-0000-0300-00005A000000}"/>
            </a:ext>
          </a:extLst>
        </xdr:cNvPr>
        <xdr:cNvSpPr/>
      </xdr:nvSpPr>
      <xdr:spPr>
        <a:xfrm flipH="1">
          <a:off x="19926300" y="742948"/>
          <a:ext cx="361950"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No Meeting By</a:t>
          </a:r>
          <a:r>
            <a:rPr lang="en-US" sz="1600" b="1" baseline="0">
              <a:solidFill>
                <a:schemeClr val="accent6">
                  <a:lumMod val="20000"/>
                  <a:lumOff val="80000"/>
                </a:schemeClr>
              </a:solidFill>
              <a:latin typeface="Lato Black" panose="020F0A02020204030203" pitchFamily="34" charset="0"/>
            </a:rPr>
            <a:t> Accnt Excec</a:t>
          </a: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15</xdr:col>
      <xdr:colOff>304799</xdr:colOff>
      <xdr:row>29</xdr:row>
      <xdr:rowOff>171447</xdr:rowOff>
    </xdr:from>
    <xdr:to>
      <xdr:col>22</xdr:col>
      <xdr:colOff>238124</xdr:colOff>
      <xdr:row>39</xdr:row>
      <xdr:rowOff>66447</xdr:rowOff>
    </xdr:to>
    <xdr:sp macro="" textlink="">
      <xdr:nvSpPr>
        <xdr:cNvPr id="92" name="Rectangle: Rounded Corners 91">
          <a:extLst>
            <a:ext uri="{FF2B5EF4-FFF2-40B4-BE49-F238E27FC236}">
              <a16:creationId xmlns:a16="http://schemas.microsoft.com/office/drawing/2014/main" id="{00000000-0008-0000-0300-00005C000000}"/>
            </a:ext>
          </a:extLst>
        </xdr:cNvPr>
        <xdr:cNvSpPr/>
      </xdr:nvSpPr>
      <xdr:spPr>
        <a:xfrm>
          <a:off x="9448799" y="5695947"/>
          <a:ext cx="4200525" cy="180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581025</xdr:colOff>
      <xdr:row>23</xdr:row>
      <xdr:rowOff>66673</xdr:rowOff>
    </xdr:from>
    <xdr:to>
      <xdr:col>31</xdr:col>
      <xdr:colOff>273825</xdr:colOff>
      <xdr:row>25</xdr:row>
      <xdr:rowOff>45673</xdr:rowOff>
    </xdr:to>
    <xdr:sp macro="" textlink="">
      <xdr:nvSpPr>
        <xdr:cNvPr id="93" name="Rectangle: Rounded Corners 92">
          <a:extLst>
            <a:ext uri="{FF2B5EF4-FFF2-40B4-BE49-F238E27FC236}">
              <a16:creationId xmlns:a16="http://schemas.microsoft.com/office/drawing/2014/main" id="{00000000-0008-0000-0300-00005D000000}"/>
            </a:ext>
          </a:extLst>
        </xdr:cNvPr>
        <xdr:cNvSpPr/>
      </xdr:nvSpPr>
      <xdr:spPr>
        <a:xfrm>
          <a:off x="15211425" y="4448173"/>
          <a:ext cx="3960000"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Renewal</a:t>
          </a:r>
        </a:p>
      </xdr:txBody>
    </xdr:sp>
    <xdr:clientData/>
  </xdr:twoCellAnchor>
  <xdr:twoCellAnchor>
    <xdr:from>
      <xdr:col>15</xdr:col>
      <xdr:colOff>342901</xdr:colOff>
      <xdr:row>30</xdr:row>
      <xdr:rowOff>0</xdr:rowOff>
    </xdr:from>
    <xdr:to>
      <xdr:col>22</xdr:col>
      <xdr:colOff>209551</xdr:colOff>
      <xdr:row>39</xdr:row>
      <xdr:rowOff>28575</xdr:rowOff>
    </xdr:to>
    <xdr:graphicFrame macro="">
      <xdr:nvGraphicFramePr>
        <xdr:cNvPr id="94" name="Chart 93">
          <a:extLst>
            <a:ext uri="{FF2B5EF4-FFF2-40B4-BE49-F238E27FC236}">
              <a16:creationId xmlns:a16="http://schemas.microsoft.com/office/drawing/2014/main" id="{00000000-0008-0000-03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276225</xdr:colOff>
      <xdr:row>39</xdr:row>
      <xdr:rowOff>171448</xdr:rowOff>
    </xdr:from>
    <xdr:to>
      <xdr:col>6</xdr:col>
      <xdr:colOff>578625</xdr:colOff>
      <xdr:row>41</xdr:row>
      <xdr:rowOff>150448</xdr:rowOff>
    </xdr:to>
    <xdr:sp macro="" textlink="">
      <xdr:nvSpPr>
        <xdr:cNvPr id="66" name="Rectangle: Rounded Corners 65">
          <a:extLst>
            <a:ext uri="{FF2B5EF4-FFF2-40B4-BE49-F238E27FC236}">
              <a16:creationId xmlns:a16="http://schemas.microsoft.com/office/drawing/2014/main" id="{00000000-0008-0000-0300-000042000000}"/>
            </a:ext>
          </a:extLst>
        </xdr:cNvPr>
        <xdr:cNvSpPr/>
      </xdr:nvSpPr>
      <xdr:spPr>
        <a:xfrm>
          <a:off x="276225" y="7600948"/>
          <a:ext cx="3960000"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lt1"/>
              </a:solidFill>
              <a:effectLst/>
              <a:latin typeface="Lato Black" panose="020F0A02020204030203" pitchFamily="34" charset="0"/>
              <a:ea typeface="+mn-ea"/>
              <a:cs typeface="+mn-cs"/>
            </a:rPr>
            <a:t> Funnel  </a:t>
          </a:r>
          <a:r>
            <a:rPr lang="en-US" sz="1600" b="1">
              <a:solidFill>
                <a:schemeClr val="accent6">
                  <a:lumMod val="20000"/>
                  <a:lumOff val="80000"/>
                </a:schemeClr>
              </a:solidFill>
              <a:latin typeface="Lato Black" panose="020F0A02020204030203" pitchFamily="34" charset="0"/>
            </a:rPr>
            <a:t>Stage By Revenue</a:t>
          </a:r>
        </a:p>
      </xdr:txBody>
    </xdr:sp>
    <xdr:clientData/>
  </xdr:twoCellAnchor>
  <xdr:twoCellAnchor>
    <xdr:from>
      <xdr:col>0</xdr:col>
      <xdr:colOff>257175</xdr:colOff>
      <xdr:row>42</xdr:row>
      <xdr:rowOff>19046</xdr:rowOff>
    </xdr:from>
    <xdr:to>
      <xdr:col>6</xdr:col>
      <xdr:colOff>559575</xdr:colOff>
      <xdr:row>53</xdr:row>
      <xdr:rowOff>83546</xdr:rowOff>
    </xdr:to>
    <xdr:sp macro="" textlink="">
      <xdr:nvSpPr>
        <xdr:cNvPr id="69" name="Rectangle: Rounded Corners 68">
          <a:extLst>
            <a:ext uri="{FF2B5EF4-FFF2-40B4-BE49-F238E27FC236}">
              <a16:creationId xmlns:a16="http://schemas.microsoft.com/office/drawing/2014/main" id="{00000000-0008-0000-0300-000045000000}"/>
            </a:ext>
          </a:extLst>
        </xdr:cNvPr>
        <xdr:cNvSpPr/>
      </xdr:nvSpPr>
      <xdr:spPr>
        <a:xfrm>
          <a:off x="257175" y="8020046"/>
          <a:ext cx="3960000" cy="21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7</xdr:col>
      <xdr:colOff>38100</xdr:colOff>
      <xdr:row>41</xdr:row>
      <xdr:rowOff>190496</xdr:rowOff>
    </xdr:from>
    <xdr:to>
      <xdr:col>13</xdr:col>
      <xdr:colOff>340500</xdr:colOff>
      <xdr:row>53</xdr:row>
      <xdr:rowOff>64496</xdr:rowOff>
    </xdr:to>
    <xdr:sp macro="" textlink="">
      <xdr:nvSpPr>
        <xdr:cNvPr id="70" name="Rectangle: Rounded Corners 69">
          <a:extLst>
            <a:ext uri="{FF2B5EF4-FFF2-40B4-BE49-F238E27FC236}">
              <a16:creationId xmlns:a16="http://schemas.microsoft.com/office/drawing/2014/main" id="{00000000-0008-0000-0300-000046000000}"/>
            </a:ext>
          </a:extLst>
        </xdr:cNvPr>
        <xdr:cNvSpPr/>
      </xdr:nvSpPr>
      <xdr:spPr>
        <a:xfrm>
          <a:off x="4305300" y="8000996"/>
          <a:ext cx="3960000" cy="21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7</xdr:col>
      <xdr:colOff>47625</xdr:colOff>
      <xdr:row>39</xdr:row>
      <xdr:rowOff>171448</xdr:rowOff>
    </xdr:from>
    <xdr:to>
      <xdr:col>13</xdr:col>
      <xdr:colOff>350025</xdr:colOff>
      <xdr:row>41</xdr:row>
      <xdr:rowOff>150448</xdr:rowOff>
    </xdr:to>
    <xdr:sp macro="" textlink="">
      <xdr:nvSpPr>
        <xdr:cNvPr id="71" name="Rectangle: Rounded Corners 70">
          <a:extLst>
            <a:ext uri="{FF2B5EF4-FFF2-40B4-BE49-F238E27FC236}">
              <a16:creationId xmlns:a16="http://schemas.microsoft.com/office/drawing/2014/main" id="{00000000-0008-0000-0300-000047000000}"/>
            </a:ext>
          </a:extLst>
        </xdr:cNvPr>
        <xdr:cNvSpPr/>
      </xdr:nvSpPr>
      <xdr:spPr>
        <a:xfrm>
          <a:off x="4314825" y="7600948"/>
          <a:ext cx="3960000"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Opportunity</a:t>
          </a:r>
          <a:r>
            <a:rPr lang="en-US" sz="1600" b="1" baseline="0">
              <a:solidFill>
                <a:schemeClr val="accent6">
                  <a:lumMod val="20000"/>
                  <a:lumOff val="80000"/>
                </a:schemeClr>
              </a:solidFill>
              <a:latin typeface="Lato Black" panose="020F0A02020204030203" pitchFamily="34" charset="0"/>
            </a:rPr>
            <a:t> </a:t>
          </a:r>
          <a:r>
            <a:rPr lang="en-US" sz="1600" b="1">
              <a:solidFill>
                <a:schemeClr val="accent6">
                  <a:lumMod val="20000"/>
                  <a:lumOff val="80000"/>
                </a:schemeClr>
              </a:solidFill>
              <a:latin typeface="Lato Black" panose="020F0A02020204030203" pitchFamily="34" charset="0"/>
            </a:rPr>
            <a:t>By Product</a:t>
          </a:r>
          <a:r>
            <a:rPr lang="en-US" sz="1600" b="1" baseline="0">
              <a:solidFill>
                <a:schemeClr val="accent6">
                  <a:lumMod val="20000"/>
                  <a:lumOff val="80000"/>
                </a:schemeClr>
              </a:solidFill>
              <a:latin typeface="Lato Black" panose="020F0A02020204030203" pitchFamily="34" charset="0"/>
            </a:rPr>
            <a:t> Group</a:t>
          </a: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7</xdr:col>
      <xdr:colOff>28575</xdr:colOff>
      <xdr:row>42</xdr:row>
      <xdr:rowOff>47625</xdr:rowOff>
    </xdr:from>
    <xdr:to>
      <xdr:col>13</xdr:col>
      <xdr:colOff>330975</xdr:colOff>
      <xdr:row>53</xdr:row>
      <xdr:rowOff>47625</xdr:rowOff>
    </xdr:to>
    <xdr:graphicFrame macro="">
      <xdr:nvGraphicFramePr>
        <xdr:cNvPr id="73" name="Chart 72">
          <a:extLst>
            <a:ext uri="{FF2B5EF4-FFF2-40B4-BE49-F238E27FC236}">
              <a16:creationId xmlns:a16="http://schemas.microsoft.com/office/drawing/2014/main" id="{00000000-0008-0000-0300-00004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428624</xdr:colOff>
      <xdr:row>41</xdr:row>
      <xdr:rowOff>142871</xdr:rowOff>
    </xdr:from>
    <xdr:to>
      <xdr:col>22</xdr:col>
      <xdr:colOff>219075</xdr:colOff>
      <xdr:row>53</xdr:row>
      <xdr:rowOff>66675</xdr:rowOff>
    </xdr:to>
    <xdr:sp macro="" textlink="">
      <xdr:nvSpPr>
        <xdr:cNvPr id="74" name="Rectangle: Rounded Corners 73">
          <a:extLst>
            <a:ext uri="{FF2B5EF4-FFF2-40B4-BE49-F238E27FC236}">
              <a16:creationId xmlns:a16="http://schemas.microsoft.com/office/drawing/2014/main" id="{00000000-0008-0000-0300-00004A000000}"/>
            </a:ext>
          </a:extLst>
        </xdr:cNvPr>
        <xdr:cNvSpPr/>
      </xdr:nvSpPr>
      <xdr:spPr>
        <a:xfrm>
          <a:off x="8353424" y="7953371"/>
          <a:ext cx="5276851" cy="2209804"/>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13</xdr:col>
      <xdr:colOff>447674</xdr:colOff>
      <xdr:row>39</xdr:row>
      <xdr:rowOff>133348</xdr:rowOff>
    </xdr:from>
    <xdr:to>
      <xdr:col>22</xdr:col>
      <xdr:colOff>228600</xdr:colOff>
      <xdr:row>41</xdr:row>
      <xdr:rowOff>112348</xdr:rowOff>
    </xdr:to>
    <xdr:sp macro="" textlink="">
      <xdr:nvSpPr>
        <xdr:cNvPr id="91" name="Rectangle: Rounded Corners 90">
          <a:extLst>
            <a:ext uri="{FF2B5EF4-FFF2-40B4-BE49-F238E27FC236}">
              <a16:creationId xmlns:a16="http://schemas.microsoft.com/office/drawing/2014/main" id="{00000000-0008-0000-0300-00005B000000}"/>
            </a:ext>
          </a:extLst>
        </xdr:cNvPr>
        <xdr:cNvSpPr/>
      </xdr:nvSpPr>
      <xdr:spPr>
        <a:xfrm>
          <a:off x="8372474" y="7562848"/>
          <a:ext cx="5267326" cy="360000"/>
        </a:xfrm>
        <a:prstGeom prst="roundRect">
          <a:avLst>
            <a:gd name="adj" fmla="val 4106"/>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20000"/>
                  <a:lumOff val="80000"/>
                </a:schemeClr>
              </a:solidFill>
              <a:latin typeface="Lato Black" panose="020F0A02020204030203" pitchFamily="34" charset="0"/>
            </a:rPr>
            <a:t>Open Opportunity -</a:t>
          </a:r>
          <a:r>
            <a:rPr lang="en-US" sz="1600" b="1" baseline="0">
              <a:solidFill>
                <a:schemeClr val="accent6">
                  <a:lumMod val="20000"/>
                  <a:lumOff val="80000"/>
                </a:schemeClr>
              </a:solidFill>
              <a:latin typeface="Lato Black" panose="020F0A02020204030203" pitchFamily="34" charset="0"/>
            </a:rPr>
            <a:t> Top 5</a:t>
          </a:r>
          <a:endParaRPr lang="en-US" sz="1600" b="1">
            <a:solidFill>
              <a:schemeClr val="accent6">
                <a:lumMod val="20000"/>
                <a:lumOff val="80000"/>
              </a:schemeClr>
            </a:solidFill>
            <a:latin typeface="Lato Black" panose="020F0A02020204030203" pitchFamily="34" charset="0"/>
          </a:endParaRPr>
        </a:p>
      </xdr:txBody>
    </xdr:sp>
    <xdr:clientData/>
  </xdr:twoCellAnchor>
  <xdr:twoCellAnchor>
    <xdr:from>
      <xdr:col>13</xdr:col>
      <xdr:colOff>466724</xdr:colOff>
      <xdr:row>42</xdr:row>
      <xdr:rowOff>0</xdr:rowOff>
    </xdr:from>
    <xdr:to>
      <xdr:col>22</xdr:col>
      <xdr:colOff>133349</xdr:colOff>
      <xdr:row>53</xdr:row>
      <xdr:rowOff>9525</xdr:rowOff>
    </xdr:to>
    <xdr:graphicFrame macro="">
      <xdr:nvGraphicFramePr>
        <xdr:cNvPr id="95" name="Chart 94">
          <a:extLst>
            <a:ext uri="{FF2B5EF4-FFF2-40B4-BE49-F238E27FC236}">
              <a16:creationId xmlns:a16="http://schemas.microsoft.com/office/drawing/2014/main" id="{00000000-0008-0000-0300-00005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209549</xdr:colOff>
      <xdr:row>0</xdr:row>
      <xdr:rowOff>123826</xdr:rowOff>
    </xdr:from>
    <xdr:to>
      <xdr:col>22</xdr:col>
      <xdr:colOff>123825</xdr:colOff>
      <xdr:row>4</xdr:row>
      <xdr:rowOff>133350</xdr:rowOff>
    </xdr:to>
    <mc:AlternateContent xmlns:mc="http://schemas.openxmlformats.org/markup-compatibility/2006" xmlns:a14="http://schemas.microsoft.com/office/drawing/2010/main">
      <mc:Choice Requires="a14">
        <xdr:graphicFrame macro="">
          <xdr:nvGraphicFramePr>
            <xdr:cNvPr id="96" name="Account Exe name 1">
              <a:extLst>
                <a:ext uri="{FF2B5EF4-FFF2-40B4-BE49-F238E27FC236}">
                  <a16:creationId xmlns:a16="http://schemas.microsoft.com/office/drawing/2014/main" id="{00000000-0008-0000-0300-000060000000}"/>
                </a:ext>
              </a:extLst>
            </xdr:cNvPr>
            <xdr:cNvGraphicFramePr/>
          </xdr:nvGraphicFramePr>
          <xdr:xfrm>
            <a:off x="0" y="0"/>
            <a:ext cx="0" cy="0"/>
          </xdr:xfrm>
          <a:graphic>
            <a:graphicData uri="http://schemas.microsoft.com/office/drawing/2010/slicer">
              <sle:slicer xmlns:sle="http://schemas.microsoft.com/office/drawing/2010/slicer" name="Account Exe name 1"/>
            </a:graphicData>
          </a:graphic>
        </xdr:graphicFrame>
      </mc:Choice>
      <mc:Fallback xmlns="">
        <xdr:sp macro="" textlink="">
          <xdr:nvSpPr>
            <xdr:cNvPr id="0" name=""/>
            <xdr:cNvSpPr>
              <a:spLocks noTextEdit="1"/>
            </xdr:cNvSpPr>
          </xdr:nvSpPr>
          <xdr:spPr>
            <a:xfrm>
              <a:off x="5695949" y="123826"/>
              <a:ext cx="7839076" cy="771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297656</xdr:colOff>
      <xdr:row>42</xdr:row>
      <xdr:rowOff>95251</xdr:rowOff>
    </xdr:from>
    <xdr:to>
      <xdr:col>6</xdr:col>
      <xdr:colOff>464342</xdr:colOff>
      <xdr:row>53</xdr:row>
      <xdr:rowOff>71439</xdr:rowOff>
    </xdr:to>
    <xdr:graphicFrame macro="">
      <xdr:nvGraphicFramePr>
        <xdr:cNvPr id="97" name="Chart 96">
          <a:extLst>
            <a:ext uri="{FF2B5EF4-FFF2-40B4-BE49-F238E27FC236}">
              <a16:creationId xmlns:a16="http://schemas.microsoft.com/office/drawing/2014/main" id="{6A2E6E1C-A91A-462D-9446-D7756C3B9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285750</xdr:colOff>
      <xdr:row>2</xdr:row>
      <xdr:rowOff>38100</xdr:rowOff>
    </xdr:from>
    <xdr:to>
      <xdr:col>28</xdr:col>
      <xdr:colOff>38100</xdr:colOff>
      <xdr:row>16</xdr:row>
      <xdr:rowOff>114300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457199</xdr:colOff>
      <xdr:row>1</xdr:row>
      <xdr:rowOff>47625</xdr:rowOff>
    </xdr:from>
    <xdr:to>
      <xdr:col>21</xdr:col>
      <xdr:colOff>85724</xdr:colOff>
      <xdr:row>23</xdr:row>
      <xdr:rowOff>28575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 kasar" refreshedDate="45590.441264583336" createdVersion="7" refreshedVersion="7" minRefreshableVersion="3" recordCount="204" xr:uid="{2ACA5A2E-9CDA-40E0-9B4A-8CCB44ABB37E}">
  <cacheSource type="worksheet">
    <worksheetSource name="Invoice"/>
  </cacheSource>
  <cacheFields count="12">
    <cacheField name="client_name in Letters" numFmtId="0">
      <sharedItems/>
    </cacheField>
    <cacheField name="invoice_number" numFmtId="0">
      <sharedItems containsSemiMixedTypes="0" containsString="0" containsNumber="1" containsInteger="1" minValue="1900001087" maxValue="2000001604"/>
    </cacheField>
    <cacheField name="Account Exe ID" numFmtId="0">
      <sharedItems containsString="0" containsBlank="1" containsNumber="1" containsInteger="1" minValue="1" maxValue="13"/>
    </cacheField>
    <cacheField name="Account Ex name" numFmtId="0">
      <sharedItems count="11">
        <s v="Neel Jain"/>
        <s v="Divya Dhingra"/>
        <s v="Vinay"/>
        <s v="Shloka Shelat"/>
        <s v="Ankita Shah"/>
        <s v="Vidit Shah"/>
        <s v="Abhinav Shivam"/>
        <s v="Animesh Rawat"/>
        <s v="Gautam Murkunde"/>
        <s v="Shobhit Agarwal"/>
        <s v="Mark"/>
      </sharedItems>
    </cacheField>
    <cacheField name="policy_number" numFmtId="0">
      <sharedItems containsBlank="1" containsMixedTypes="1" containsNumber="1" containsInteger="1" minValue="3393" maxValue="3.213400201191E+23"/>
    </cacheField>
    <cacheField name="invoice_date" numFmtId="14">
      <sharedItems containsSemiMixedTypes="0" containsNonDate="0" containsDate="1" containsString="0" minDate="2019-04-11T00:00:00" maxDate="2020-01-17T00:00:00"/>
    </cacheField>
    <cacheField name="revenue_transaction_type" numFmtId="0">
      <sharedItems/>
    </cacheField>
    <cacheField name="solution_group" numFmtId="0">
      <sharedItems/>
    </cacheField>
    <cacheField name="income_class" numFmtId="0">
      <sharedItems containsBlank="1" count="4">
        <s v="New"/>
        <s v="Renewal"/>
        <s v="Cross Sell"/>
        <m/>
      </sharedItems>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 name="branch_name"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590.63840462963" backgroundQuery="1" createdVersion="7" refreshedVersion="7" minRefreshableVersion="3" recordCount="0" supportSubquery="1" supportAdvancedDrill="1" xr:uid="{76C81E2E-6573-4DB6-8FB7-C74E2E5EF747}">
  <cacheSource type="external" connectionId="10"/>
  <cacheFields count="2">
    <cacheField name="[Opportunity 1].[opportunity_name].[opportunity_name]" caption="opportunity_name" numFmtId="0" hierarchy="49" level="1">
      <sharedItems count="4">
        <s v="CVP GMC"/>
        <s v="DB -Mega Policy"/>
        <s v="EL-Group Mediclaim"/>
        <s v="Fire"/>
      </sharedItems>
    </cacheField>
    <cacheField name="[Measures].[Sum of revenue_amount]" caption="Sum of revenue_amount" numFmtId="0" hierarchy="73" level="32767"/>
  </cacheFields>
  <cacheHierarchies count="7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name]" caption="Account Exe name" attribute="1" defaultMemberUniqueName="[Brokerage].[Account Exe name].[All]" allUniqueName="[Brokerage].[Account Exe name].[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 Nmae]" caption="Account Ex Nmae" attribute="1" defaultMemberUniqueName="[Fees].[Account Ex Nmae].[All]" allUniqueName="[Fees].[Account Ex Nma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 Name]" caption="Account Ex Name" attribute="1" defaultMemberUniqueName="[Meeting_list].[Account Ex Name].[All]" allUniqueName="[Meeting_list].[Account Ex Nam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 Year]" caption="Meeting Year" attribute="1" defaultMemberUniqueName="[Meeting_list].[Meeting Year].[All]" allUniqueName="[Meeting_list].[Meeting Year].[All]" dimensionUniqueName="[Meeting_list]" displayFolder="" count="0" memberValueDatatype="20" unbalanced="0"/>
    <cacheHierarchy uniqueName="[Meeting_list].[Meeting Month]" caption="Meeting Month" attribute="1" defaultMemberUniqueName="[Meeting_list].[Meeting Month].[All]" allUniqueName="[Meeting_list].[Meeting Month].[All]" dimensionUniqueName="[Meeting_list]" displayFolder="" count="0" memberValueDatatype="130" unbalanced="0"/>
    <cacheHierarchy uniqueName="[Opportunity].[Account Exe name]" caption="Account Exe name" attribute="1" defaultMemberUniqueName="[Opportunity].[Account Exe name].[All]" allUniqueName="[Opportunity].[Account Exe 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 1].[Account Exe name]" caption="Account Exe name" attribute="1" defaultMemberUniqueName="[Opportunity 1].[Account Exe name].[All]" allUniqueName="[Opportunity 1].[Account Exe name].[All]" dimensionUniqueName="[Opportunity 1]" displayFolder="" count="0" memberValueDatatype="130" unbalanced="0"/>
    <cacheHierarchy uniqueName="[Opportunity 1].[Account Exe Id]" caption="Account Exe Id" attribute="1" defaultMemberUniqueName="[Opportunity 1].[Account Exe Id].[All]" allUniqueName="[Opportunity 1].[Account Exe Id].[All]" dimensionUniqueName="[Opportunity 1]" displayFolder="" count="0" memberValueDatatype="20" unbalanced="0"/>
    <cacheHierarchy uniqueName="[Opportunity 1].[opportunity_id]" caption="opportunity_id" attribute="1" defaultMemberUniqueName="[Opportunity 1].[opportunity_id].[All]" allUniqueName="[Opportunity 1].[opportunity_id].[All]" dimensionUniqueName="[Opportunity 1]" displayFolder="" count="0" memberValueDatatype="130" unbalanced="0"/>
    <cacheHierarchy uniqueName="[Opportunity 1].[opportunity_name]" caption="opportunity_name" attribute="1" defaultMemberUniqueName="[Opportunity 1].[opportunity_name].[All]" allUniqueName="[Opportunity 1].[opportunity_name].[All]" dimensionUniqueName="[Opportunity 1]" displayFolder="" count="2" memberValueDatatype="130" unbalanced="0">
      <fieldsUsage count="2">
        <fieldUsage x="-1"/>
        <fieldUsage x="0"/>
      </fieldsUsage>
    </cacheHierarchy>
    <cacheHierarchy uniqueName="[Opportunity 1].[premium_amount]" caption="premium_amount" attribute="1" defaultMemberUniqueName="[Opportunity 1].[premium_amount].[All]" allUniqueName="[Opportunity 1].[premium_amount].[All]" dimensionUniqueName="[Opportunity 1]" displayFolder="" count="0" memberValueDatatype="20" unbalanced="0"/>
    <cacheHierarchy uniqueName="[Opportunity 1].[revenue_amount]" caption="revenue_amount" attribute="1" defaultMemberUniqueName="[Opportunity 1].[revenue_amount].[All]" allUniqueName="[Opportunity 1].[revenue_amount].[All]" dimensionUniqueName="[Opportunity 1]" displayFolder="" count="0" memberValueDatatype="20" unbalanced="0"/>
    <cacheHierarchy uniqueName="[Opportunity 1].[closing_date]" caption="closing_date" attribute="1" time="1" defaultMemberUniqueName="[Opportunity 1].[closing_date].[All]" allUniqueName="[Opportunity 1].[closing_date].[All]" dimensionUniqueName="[Opportunity 1]" displayFolder="" count="0" memberValueDatatype="7" unbalanced="0"/>
    <cacheHierarchy uniqueName="[Opportunity 1].[stage]" caption="stage" attribute="1" defaultMemberUniqueName="[Opportunity 1].[stage].[All]" allUniqueName="[Opportunity 1].[stage].[All]" dimensionUniqueName="[Opportunity 1]" displayFolder="" count="0" memberValueDatatype="130" unbalanced="0"/>
    <cacheHierarchy uniqueName="[Opportunity 1].[specialty]" caption="specialty" attribute="1" defaultMemberUniqueName="[Opportunity 1].[specialty].[All]" allUniqueName="[Opportunity 1].[specialty].[All]" dimensionUniqueName="[Opportunity 1]" displayFolder="" count="0" memberValueDatatype="130" unbalanced="0"/>
    <cacheHierarchy uniqueName="[Opportunity 1].[product_group]" caption="product_group" attribute="1" defaultMemberUniqueName="[Opportunity 1].[product_group].[All]" allUniqueName="[Opportunity 1].[product_group].[All]" dimensionUniqueName="[Opportunity 1]" displayFolder="" count="0" memberValueDatatype="130" unbalanced="0"/>
    <cacheHierarchy uniqueName="[Opportunity 1].[product_sub_group]" caption="product_sub_group" attribute="1" defaultMemberUniqueName="[Opportunity 1].[product_sub_group].[All]" allUniqueName="[Opportunity 1].[product_sub_group].[All]" dimensionUniqueName="[Opportunity 1]" displayFolder="" count="0" memberValueDatatype="130" unbalanced="0"/>
    <cacheHierarchy uniqueName="[Opportunity 1].[branch]" caption="branch" attribute="1" defaultMemberUniqueName="[Opportunity 1].[branch].[All]" allUniqueName="[Opportunity 1].[branch].[All]" dimensionUniqueName="[Opportunity 1]" displayFolder="" count="0" memberValueDatatype="130" unbalanced="0"/>
    <cacheHierarchy uniqueName="[Opportunity 1].[risk_details]" caption="risk_details" attribute="1" defaultMemberUniqueName="[Opportunity 1].[risk_details].[All]" allUniqueName="[Opportunity 1].[risk_details].[All]" dimensionUniqueName="[Opportunity 1]" displayFolder="" count="0"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Opportunity 1]" caption="__XL_Count Opportunity 1" measure="1" displayFolder="" measureGroup="Opportunity 1" count="0" hidden="1"/>
    <cacheHierarchy uniqueName="[Measures].[__No measures defined]" caption="__No measures defined" measure="1" displayFolder="" count="0" hidden="1"/>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Distinct Count of meeting_date]" caption="Distinct 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Distinct Count of opportunity_id]" caption="Distinct 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Count of Account Exe name]" caption="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Distinct Count of Account Exe name]" caption="Distinct 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Count of opportunity_name]" caption="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Distinct Count of opportunity_name]" caption="Distinct 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Sum of revenue_amount]" caption="Sum of revenue_amount" measure="1" displayFolder="" measureGroup="Opportunity 1" count="0" oneField="1" hidden="1">
      <fieldsUsage count="1">
        <fieldUsage x="1"/>
      </fieldsUsage>
      <extLst>
        <ext xmlns:x15="http://schemas.microsoft.com/office/spreadsheetml/2010/11/main" uri="{B97F6D7D-B522-45F9-BDA1-12C45D357490}">
          <x15:cacheHierarchy aggregatedColumn="51"/>
        </ext>
      </extLst>
    </cacheHierarchy>
  </cacheHierarchies>
  <kpis count="0"/>
  <dimensions count="6">
    <dimension name="Brokerage" uniqueName="[Brokerage]" caption="Brokerage"/>
    <dimension name="Fees" uniqueName="[Fees]" caption="Fees"/>
    <dimension measure="1" name="Measures" uniqueName="[Measures]" caption="Measures"/>
    <dimension name="Meeting_list" uniqueName="[Meeting_list]" caption="Meeting_list"/>
    <dimension name="Opportunity" uniqueName="[Opportunity]" caption="Opportunity"/>
    <dimension name="Opportunity 1" uniqueName="[Opportunity 1]" caption="Opportunity 1"/>
  </dimensions>
  <measureGroups count="5">
    <measureGroup name="Brokerage" caption="Brokerage"/>
    <measureGroup name="Fees" caption="Fees"/>
    <measureGroup name="Meeting_list" caption="Meeting_list"/>
    <measureGroup name="Opportunity" caption="Opportunity"/>
    <measureGroup name="Opportunity 1" caption="Opportunity 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590.644325694448" backgroundQuery="1" createdVersion="7" refreshedVersion="7" minRefreshableVersion="3" recordCount="0" supportSubquery="1" supportAdvancedDrill="1" xr:uid="{0FA1C67B-8E54-41AE-8D6C-867AC434498B}">
  <cacheSource type="external" connectionId="10"/>
  <cacheFields count="2">
    <cacheField name="[Opportunity 1].[opportunity_name].[opportunity_name]" caption="opportunity_name" numFmtId="0" hierarchy="49" level="1">
      <sharedItems count="5">
        <s v="BE-Mega policy"/>
        <s v="CVP GMC"/>
        <s v="DB -Mega Policy"/>
        <s v="EL-Group Mediclaim"/>
        <s v="Fire"/>
      </sharedItems>
    </cacheField>
    <cacheField name="[Measures].[Sum of revenue_amount]" caption="Sum of revenue_amount" numFmtId="0" hierarchy="73" level="32767"/>
  </cacheFields>
  <cacheHierarchies count="7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name]" caption="Account Exe name" attribute="1" defaultMemberUniqueName="[Brokerage].[Account Exe name].[All]" allUniqueName="[Brokerage].[Account Exe name].[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 Nmae]" caption="Account Ex Nmae" attribute="1" defaultMemberUniqueName="[Fees].[Account Ex Nmae].[All]" allUniqueName="[Fees].[Account Ex Nma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 Name]" caption="Account Ex Name" attribute="1" defaultMemberUniqueName="[Meeting_list].[Account Ex Name].[All]" allUniqueName="[Meeting_list].[Account Ex Nam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 Year]" caption="Meeting Year" attribute="1" defaultMemberUniqueName="[Meeting_list].[Meeting Year].[All]" allUniqueName="[Meeting_list].[Meeting Year].[All]" dimensionUniqueName="[Meeting_list]" displayFolder="" count="0" memberValueDatatype="20" unbalanced="0"/>
    <cacheHierarchy uniqueName="[Meeting_list].[Meeting Month]" caption="Meeting Month" attribute="1" defaultMemberUniqueName="[Meeting_list].[Meeting Month].[All]" allUniqueName="[Meeting_list].[Meeting Month].[All]" dimensionUniqueName="[Meeting_list]" displayFolder="" count="0" memberValueDatatype="130" unbalanced="0"/>
    <cacheHierarchy uniqueName="[Opportunity].[Account Exe name]" caption="Account Exe name" attribute="1" defaultMemberUniqueName="[Opportunity].[Account Exe name].[All]" allUniqueName="[Opportunity].[Account Exe 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 1].[Account Exe name]" caption="Account Exe name" attribute="1" defaultMemberUniqueName="[Opportunity 1].[Account Exe name].[All]" allUniqueName="[Opportunity 1].[Account Exe name].[All]" dimensionUniqueName="[Opportunity 1]" displayFolder="" count="0" memberValueDatatype="130" unbalanced="0"/>
    <cacheHierarchy uniqueName="[Opportunity 1].[Account Exe Id]" caption="Account Exe Id" attribute="1" defaultMemberUniqueName="[Opportunity 1].[Account Exe Id].[All]" allUniqueName="[Opportunity 1].[Account Exe Id].[All]" dimensionUniqueName="[Opportunity 1]" displayFolder="" count="0" memberValueDatatype="20" unbalanced="0"/>
    <cacheHierarchy uniqueName="[Opportunity 1].[opportunity_id]" caption="opportunity_id" attribute="1" defaultMemberUniqueName="[Opportunity 1].[opportunity_id].[All]" allUniqueName="[Opportunity 1].[opportunity_id].[All]" dimensionUniqueName="[Opportunity 1]" displayFolder="" count="0" memberValueDatatype="130" unbalanced="0"/>
    <cacheHierarchy uniqueName="[Opportunity 1].[opportunity_name]" caption="opportunity_name" attribute="1" defaultMemberUniqueName="[Opportunity 1].[opportunity_name].[All]" allUniqueName="[Opportunity 1].[opportunity_name].[All]" dimensionUniqueName="[Opportunity 1]" displayFolder="" count="2" memberValueDatatype="130" unbalanced="0">
      <fieldsUsage count="2">
        <fieldUsage x="-1"/>
        <fieldUsage x="0"/>
      </fieldsUsage>
    </cacheHierarchy>
    <cacheHierarchy uniqueName="[Opportunity 1].[premium_amount]" caption="premium_amount" attribute="1" defaultMemberUniqueName="[Opportunity 1].[premium_amount].[All]" allUniqueName="[Opportunity 1].[premium_amount].[All]" dimensionUniqueName="[Opportunity 1]" displayFolder="" count="0" memberValueDatatype="20" unbalanced="0"/>
    <cacheHierarchy uniqueName="[Opportunity 1].[revenue_amount]" caption="revenue_amount" attribute="1" defaultMemberUniqueName="[Opportunity 1].[revenue_amount].[All]" allUniqueName="[Opportunity 1].[revenue_amount].[All]" dimensionUniqueName="[Opportunity 1]" displayFolder="" count="0" memberValueDatatype="20" unbalanced="0"/>
    <cacheHierarchy uniqueName="[Opportunity 1].[closing_date]" caption="closing_date" attribute="1" time="1" defaultMemberUniqueName="[Opportunity 1].[closing_date].[All]" allUniqueName="[Opportunity 1].[closing_date].[All]" dimensionUniqueName="[Opportunity 1]" displayFolder="" count="0" memberValueDatatype="7" unbalanced="0"/>
    <cacheHierarchy uniqueName="[Opportunity 1].[stage]" caption="stage" attribute="1" defaultMemberUniqueName="[Opportunity 1].[stage].[All]" allUniqueName="[Opportunity 1].[stage].[All]" dimensionUniqueName="[Opportunity 1]" displayFolder="" count="0" memberValueDatatype="130" unbalanced="0"/>
    <cacheHierarchy uniqueName="[Opportunity 1].[specialty]" caption="specialty" attribute="1" defaultMemberUniqueName="[Opportunity 1].[specialty].[All]" allUniqueName="[Opportunity 1].[specialty].[All]" dimensionUniqueName="[Opportunity 1]" displayFolder="" count="0" memberValueDatatype="130" unbalanced="0"/>
    <cacheHierarchy uniqueName="[Opportunity 1].[product_group]" caption="product_group" attribute="1" defaultMemberUniqueName="[Opportunity 1].[product_group].[All]" allUniqueName="[Opportunity 1].[product_group].[All]" dimensionUniqueName="[Opportunity 1]" displayFolder="" count="0" memberValueDatatype="130" unbalanced="0"/>
    <cacheHierarchy uniqueName="[Opportunity 1].[product_sub_group]" caption="product_sub_group" attribute="1" defaultMemberUniqueName="[Opportunity 1].[product_sub_group].[All]" allUniqueName="[Opportunity 1].[product_sub_group].[All]" dimensionUniqueName="[Opportunity 1]" displayFolder="" count="0" memberValueDatatype="130" unbalanced="0"/>
    <cacheHierarchy uniqueName="[Opportunity 1].[branch]" caption="branch" attribute="1" defaultMemberUniqueName="[Opportunity 1].[branch].[All]" allUniqueName="[Opportunity 1].[branch].[All]" dimensionUniqueName="[Opportunity 1]" displayFolder="" count="0" memberValueDatatype="130" unbalanced="0"/>
    <cacheHierarchy uniqueName="[Opportunity 1].[risk_details]" caption="risk_details" attribute="1" defaultMemberUniqueName="[Opportunity 1].[risk_details].[All]" allUniqueName="[Opportunity 1].[risk_details].[All]" dimensionUniqueName="[Opportunity 1]" displayFolder="" count="0"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Opportunity 1]" caption="__XL_Count Opportunity 1" measure="1" displayFolder="" measureGroup="Opportunity 1" count="0" hidden="1"/>
    <cacheHierarchy uniqueName="[Measures].[__No measures defined]" caption="__No measures defined" measure="1" displayFolder="" count="0" hidden="1"/>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Distinct Count of meeting_date]" caption="Distinct 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Distinct Count of opportunity_id]" caption="Distinct 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Count of Account Exe name]" caption="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Distinct Count of Account Exe name]" caption="Distinct 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Count of opportunity_name]" caption="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Distinct Count of opportunity_name]" caption="Distinct 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Sum of revenue_amount]" caption="Sum of revenue_amount" measure="1" displayFolder="" measureGroup="Opportunity 1" count="0" oneField="1" hidden="1">
      <fieldsUsage count="1">
        <fieldUsage x="1"/>
      </fieldsUsage>
      <extLst>
        <ext xmlns:x15="http://schemas.microsoft.com/office/spreadsheetml/2010/11/main" uri="{B97F6D7D-B522-45F9-BDA1-12C45D357490}">
          <x15:cacheHierarchy aggregatedColumn="51"/>
        </ext>
      </extLst>
    </cacheHierarchy>
  </cacheHierarchies>
  <kpis count="0"/>
  <dimensions count="6">
    <dimension name="Brokerage" uniqueName="[Brokerage]" caption="Brokerage"/>
    <dimension name="Fees" uniqueName="[Fees]" caption="Fees"/>
    <dimension measure="1" name="Measures" uniqueName="[Measures]" caption="Measures"/>
    <dimension name="Meeting_list" uniqueName="[Meeting_list]" caption="Meeting_list"/>
    <dimension name="Opportunity" uniqueName="[Opportunity]" caption="Opportunity"/>
    <dimension name="Opportunity 1" uniqueName="[Opportunity 1]" caption="Opportunity 1"/>
  </dimensions>
  <measureGroups count="5">
    <measureGroup name="Brokerage" caption="Brokerage"/>
    <measureGroup name="Fees" caption="Fees"/>
    <measureGroup name="Meeting_list" caption="Meeting_list"/>
    <measureGroup name="Opportunity" caption="Opportunity"/>
    <measureGroup name="Opportunity 1" caption="Opportunity 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590.647008217595" backgroundQuery="1" createdVersion="7" refreshedVersion="7" minRefreshableVersion="3" recordCount="0" supportSubquery="1" supportAdvancedDrill="1" xr:uid="{9D1DE03E-5BBB-48D7-90F1-B50550C5E80C}">
  <cacheSource type="external" connectionId="10"/>
  <cacheFields count="2">
    <cacheField name="[Opportunity 1].[opportunity_name].[opportunity_name]" caption="opportunity_name" numFmtId="0" hierarchy="49" level="1">
      <sharedItems count="4">
        <s v="CVP GMC"/>
        <s v="DB -Mega Policy"/>
        <s v="EL-Group Mediclaim"/>
        <s v="Fire"/>
      </sharedItems>
    </cacheField>
    <cacheField name="[Measures].[Distinct Count of opportunity_name]" caption="Distinct Count of opportunity_name" numFmtId="0" hierarchy="72" level="32767"/>
  </cacheFields>
  <cacheHierarchies count="7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name]" caption="Account Exe name" attribute="1" defaultMemberUniqueName="[Brokerage].[Account Exe name].[All]" allUniqueName="[Brokerage].[Account Exe name].[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 Nmae]" caption="Account Ex Nmae" attribute="1" defaultMemberUniqueName="[Fees].[Account Ex Nmae].[All]" allUniqueName="[Fees].[Account Ex Nma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 Name]" caption="Account Ex Name" attribute="1" defaultMemberUniqueName="[Meeting_list].[Account Ex Name].[All]" allUniqueName="[Meeting_list].[Account Ex Nam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 Year]" caption="Meeting Year" attribute="1" defaultMemberUniqueName="[Meeting_list].[Meeting Year].[All]" allUniqueName="[Meeting_list].[Meeting Year].[All]" dimensionUniqueName="[Meeting_list]" displayFolder="" count="0" memberValueDatatype="20" unbalanced="0"/>
    <cacheHierarchy uniqueName="[Meeting_list].[Meeting Month]" caption="Meeting Month" attribute="1" defaultMemberUniqueName="[Meeting_list].[Meeting Month].[All]" allUniqueName="[Meeting_list].[Meeting Month].[All]" dimensionUniqueName="[Meeting_list]" displayFolder="" count="0" memberValueDatatype="130" unbalanced="0"/>
    <cacheHierarchy uniqueName="[Opportunity].[Account Exe name]" caption="Account Exe name" attribute="1" defaultMemberUniqueName="[Opportunity].[Account Exe name].[All]" allUniqueName="[Opportunity].[Account Exe 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 1].[Account Exe name]" caption="Account Exe name" attribute="1" defaultMemberUniqueName="[Opportunity 1].[Account Exe name].[All]" allUniqueName="[Opportunity 1].[Account Exe name].[All]" dimensionUniqueName="[Opportunity 1]" displayFolder="" count="0" memberValueDatatype="130" unbalanced="0"/>
    <cacheHierarchy uniqueName="[Opportunity 1].[Account Exe Id]" caption="Account Exe Id" attribute="1" defaultMemberUniqueName="[Opportunity 1].[Account Exe Id].[All]" allUniqueName="[Opportunity 1].[Account Exe Id].[All]" dimensionUniqueName="[Opportunity 1]" displayFolder="" count="0" memberValueDatatype="20" unbalanced="0"/>
    <cacheHierarchy uniqueName="[Opportunity 1].[opportunity_id]" caption="opportunity_id" attribute="1" defaultMemberUniqueName="[Opportunity 1].[opportunity_id].[All]" allUniqueName="[Opportunity 1].[opportunity_id].[All]" dimensionUniqueName="[Opportunity 1]" displayFolder="" count="0" memberValueDatatype="130" unbalanced="0"/>
    <cacheHierarchy uniqueName="[Opportunity 1].[opportunity_name]" caption="opportunity_name" attribute="1" defaultMemberUniqueName="[Opportunity 1].[opportunity_name].[All]" allUniqueName="[Opportunity 1].[opportunity_name].[All]" dimensionUniqueName="[Opportunity 1]" displayFolder="" count="2" memberValueDatatype="130" unbalanced="0">
      <fieldsUsage count="2">
        <fieldUsage x="-1"/>
        <fieldUsage x="0"/>
      </fieldsUsage>
    </cacheHierarchy>
    <cacheHierarchy uniqueName="[Opportunity 1].[premium_amount]" caption="premium_amount" attribute="1" defaultMemberUniqueName="[Opportunity 1].[premium_amount].[All]" allUniqueName="[Opportunity 1].[premium_amount].[All]" dimensionUniqueName="[Opportunity 1]" displayFolder="" count="0" memberValueDatatype="20" unbalanced="0"/>
    <cacheHierarchy uniqueName="[Opportunity 1].[revenue_amount]" caption="revenue_amount" attribute="1" defaultMemberUniqueName="[Opportunity 1].[revenue_amount].[All]" allUniqueName="[Opportunity 1].[revenue_amount].[All]" dimensionUniqueName="[Opportunity 1]" displayFolder="" count="0" memberValueDatatype="20" unbalanced="0"/>
    <cacheHierarchy uniqueName="[Opportunity 1].[closing_date]" caption="closing_date" attribute="1" time="1" defaultMemberUniqueName="[Opportunity 1].[closing_date].[All]" allUniqueName="[Opportunity 1].[closing_date].[All]" dimensionUniqueName="[Opportunity 1]" displayFolder="" count="0" memberValueDatatype="7" unbalanced="0"/>
    <cacheHierarchy uniqueName="[Opportunity 1].[stage]" caption="stage" attribute="1" defaultMemberUniqueName="[Opportunity 1].[stage].[All]" allUniqueName="[Opportunity 1].[stage].[All]" dimensionUniqueName="[Opportunity 1]" displayFolder="" count="0" memberValueDatatype="130" unbalanced="0"/>
    <cacheHierarchy uniqueName="[Opportunity 1].[specialty]" caption="specialty" attribute="1" defaultMemberUniqueName="[Opportunity 1].[specialty].[All]" allUniqueName="[Opportunity 1].[specialty].[All]" dimensionUniqueName="[Opportunity 1]" displayFolder="" count="0" memberValueDatatype="130" unbalanced="0"/>
    <cacheHierarchy uniqueName="[Opportunity 1].[product_group]" caption="product_group" attribute="1" defaultMemberUniqueName="[Opportunity 1].[product_group].[All]" allUniqueName="[Opportunity 1].[product_group].[All]" dimensionUniqueName="[Opportunity 1]" displayFolder="" count="0" memberValueDatatype="130" unbalanced="0"/>
    <cacheHierarchy uniqueName="[Opportunity 1].[product_sub_group]" caption="product_sub_group" attribute="1" defaultMemberUniqueName="[Opportunity 1].[product_sub_group].[All]" allUniqueName="[Opportunity 1].[product_sub_group].[All]" dimensionUniqueName="[Opportunity 1]" displayFolder="" count="0" memberValueDatatype="130" unbalanced="0"/>
    <cacheHierarchy uniqueName="[Opportunity 1].[branch]" caption="branch" attribute="1" defaultMemberUniqueName="[Opportunity 1].[branch].[All]" allUniqueName="[Opportunity 1].[branch].[All]" dimensionUniqueName="[Opportunity 1]" displayFolder="" count="0" memberValueDatatype="130" unbalanced="0"/>
    <cacheHierarchy uniqueName="[Opportunity 1].[risk_details]" caption="risk_details" attribute="1" defaultMemberUniqueName="[Opportunity 1].[risk_details].[All]" allUniqueName="[Opportunity 1].[risk_details].[All]" dimensionUniqueName="[Opportunity 1]" displayFolder="" count="0"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Opportunity 1]" caption="__XL_Count Opportunity 1" measure="1" displayFolder="" measureGroup="Opportunity 1" count="0" hidden="1"/>
    <cacheHierarchy uniqueName="[Measures].[__No measures defined]" caption="__No measures defined" measure="1" displayFolder="" count="0" hidden="1"/>
    <cacheHierarchy uniqueName="[Measures].[Count of meeting_date]" caption="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Distinct Count of meeting_date]" caption="Distinct 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Distinct Count of opportunity_id]" caption="Distinct 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Count of Account Exe name]" caption="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Distinct Count of Account Exe name]" caption="Distinct 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Count of opportunity_name]" caption="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Distinct Count of opportunity_name]" caption="Distinct Count of opportunity_name" measure="1" displayFolder="" measureGroup="Opportunity 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revenue_amount]" caption="Sum of revenue_amount" measure="1" displayFolder="" measureGroup="Opportunity 1" count="0" hidden="1">
      <extLst>
        <ext xmlns:x15="http://schemas.microsoft.com/office/spreadsheetml/2010/11/main" uri="{B97F6D7D-B522-45F9-BDA1-12C45D357490}">
          <x15:cacheHierarchy aggregatedColumn="51"/>
        </ext>
      </extLst>
    </cacheHierarchy>
  </cacheHierarchies>
  <kpis count="0"/>
  <dimensions count="6">
    <dimension name="Brokerage" uniqueName="[Brokerage]" caption="Brokerage"/>
    <dimension name="Fees" uniqueName="[Fees]" caption="Fees"/>
    <dimension measure="1" name="Measures" uniqueName="[Measures]" caption="Measures"/>
    <dimension name="Meeting_list" uniqueName="[Meeting_list]" caption="Meeting_list"/>
    <dimension name="Opportunity" uniqueName="[Opportunity]" caption="Opportunity"/>
    <dimension name="Opportunity 1" uniqueName="[Opportunity 1]" caption="Opportunity 1"/>
  </dimensions>
  <measureGroups count="5">
    <measureGroup name="Brokerage" caption="Brokerage"/>
    <measureGroup name="Fees" caption="Fees"/>
    <measureGroup name="Meeting_list" caption="Meeting_list"/>
    <measureGroup name="Opportunity" caption="Opportunity"/>
    <measureGroup name="Opportunity 1" caption="Opportunity 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590.632338310184" backgroundQuery="1" createdVersion="7" refreshedVersion="7" minRefreshableVersion="3" recordCount="0" supportSubquery="1" supportAdvancedDrill="1" xr:uid="{408E5B34-F449-4001-B739-6BB67579A335}">
  <cacheSource type="external" connectionId="10"/>
  <cacheFields count="2">
    <cacheField name="[Meeting_list].[Account Ex Name].[Account Ex Name]" caption="Account Ex Name" numFmtId="0" hierarchy="27" level="1">
      <sharedItems count="9">
        <s v="Abhinav Shivam"/>
        <s v="Animesh Rawat"/>
        <s v="Gilbert"/>
        <s v="Ketan Jain"/>
        <s v="Manish Sharma"/>
        <s v="Mark"/>
        <s v="Raju Kumar"/>
        <s v="Shivani Sharma"/>
        <s v="Vinay"/>
      </sharedItems>
    </cacheField>
    <cacheField name="[Measures].[Count of meeting_date]" caption="Count of meeting_date" numFmtId="0" hierarchy="65" level="32767"/>
  </cacheFields>
  <cacheHierarchies count="7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name]" caption="Account Exe name" attribute="1" defaultMemberUniqueName="[Brokerage].[Account Exe name].[All]" allUniqueName="[Brokerage].[Account Exe name].[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 Nmae]" caption="Account Ex Nmae" attribute="1" defaultMemberUniqueName="[Fees].[Account Ex Nmae].[All]" allUniqueName="[Fees].[Account Ex Nma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 Name]" caption="Account Ex Name" attribute="1" defaultMemberUniqueName="[Meeting_list].[Account Ex Name].[All]" allUniqueName="[Meeting_list].[Account Ex Name].[All]" dimensionUniqueName="[Meeting_list]" displayFolder="" count="2" memberValueDatatype="130" unbalanced="0">
      <fieldsUsage count="2">
        <fieldUsage x="-1"/>
        <fieldUsage x="0"/>
      </fieldsUsage>
    </cacheHierarchy>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 Year]" caption="Meeting Year" attribute="1" defaultMemberUniqueName="[Meeting_list].[Meeting Year].[All]" allUniqueName="[Meeting_list].[Meeting Year].[All]" dimensionUniqueName="[Meeting_list]" displayFolder="" count="0" memberValueDatatype="20" unbalanced="0"/>
    <cacheHierarchy uniqueName="[Meeting_list].[Meeting Month]" caption="Meeting Month" attribute="1" defaultMemberUniqueName="[Meeting_list].[Meeting Month].[All]" allUniqueName="[Meeting_list].[Meeting Month].[All]" dimensionUniqueName="[Meeting_list]" displayFolder="" count="0" memberValueDatatype="130" unbalanced="0"/>
    <cacheHierarchy uniqueName="[Opportunity].[Account Exe name]" caption="Account Exe name" attribute="1" defaultMemberUniqueName="[Opportunity].[Account Exe name].[All]" allUniqueName="[Opportunity].[Account Exe 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 1].[Account Exe name]" caption="Account Exe name" attribute="1" defaultMemberUniqueName="[Opportunity 1].[Account Exe name].[All]" allUniqueName="[Opportunity 1].[Account Exe name].[All]" dimensionUniqueName="[Opportunity 1]" displayFolder="" count="0" memberValueDatatype="130" unbalanced="0"/>
    <cacheHierarchy uniqueName="[Opportunity 1].[Account Exe Id]" caption="Account Exe Id" attribute="1" defaultMemberUniqueName="[Opportunity 1].[Account Exe Id].[All]" allUniqueName="[Opportunity 1].[Account Exe Id].[All]" dimensionUniqueName="[Opportunity 1]" displayFolder="" count="0" memberValueDatatype="20" unbalanced="0"/>
    <cacheHierarchy uniqueName="[Opportunity 1].[opportunity_id]" caption="opportunity_id" attribute="1" defaultMemberUniqueName="[Opportunity 1].[opportunity_id].[All]" allUniqueName="[Opportunity 1].[opportunity_id].[All]" dimensionUniqueName="[Opportunity 1]" displayFolder="" count="0" memberValueDatatype="130" unbalanced="0"/>
    <cacheHierarchy uniqueName="[Opportunity 1].[opportunity_name]" caption="opportunity_name" attribute="1" defaultMemberUniqueName="[Opportunity 1].[opportunity_name].[All]" allUniqueName="[Opportunity 1].[opportunity_name].[All]" dimensionUniqueName="[Opportunity 1]" displayFolder="" count="0" memberValueDatatype="130" unbalanced="0"/>
    <cacheHierarchy uniqueName="[Opportunity 1].[premium_amount]" caption="premium_amount" attribute="1" defaultMemberUniqueName="[Opportunity 1].[premium_amount].[All]" allUniqueName="[Opportunity 1].[premium_amount].[All]" dimensionUniqueName="[Opportunity 1]" displayFolder="" count="0" memberValueDatatype="20" unbalanced="0"/>
    <cacheHierarchy uniqueName="[Opportunity 1].[revenue_amount]" caption="revenue_amount" attribute="1" defaultMemberUniqueName="[Opportunity 1].[revenue_amount].[All]" allUniqueName="[Opportunity 1].[revenue_amount].[All]" dimensionUniqueName="[Opportunity 1]" displayFolder="" count="0" memberValueDatatype="20" unbalanced="0"/>
    <cacheHierarchy uniqueName="[Opportunity 1].[closing_date]" caption="closing_date" attribute="1" time="1" defaultMemberUniqueName="[Opportunity 1].[closing_date].[All]" allUniqueName="[Opportunity 1].[closing_date].[All]" dimensionUniqueName="[Opportunity 1]" displayFolder="" count="0" memberValueDatatype="7" unbalanced="0"/>
    <cacheHierarchy uniqueName="[Opportunity 1].[stage]" caption="stage" attribute="1" defaultMemberUniqueName="[Opportunity 1].[stage].[All]" allUniqueName="[Opportunity 1].[stage].[All]" dimensionUniqueName="[Opportunity 1]" displayFolder="" count="0" memberValueDatatype="130" unbalanced="0"/>
    <cacheHierarchy uniqueName="[Opportunity 1].[specialty]" caption="specialty" attribute="1" defaultMemberUniqueName="[Opportunity 1].[specialty].[All]" allUniqueName="[Opportunity 1].[specialty].[All]" dimensionUniqueName="[Opportunity 1]" displayFolder="" count="0" memberValueDatatype="130" unbalanced="0"/>
    <cacheHierarchy uniqueName="[Opportunity 1].[product_group]" caption="product_group" attribute="1" defaultMemberUniqueName="[Opportunity 1].[product_group].[All]" allUniqueName="[Opportunity 1].[product_group].[All]" dimensionUniqueName="[Opportunity 1]" displayFolder="" count="0" memberValueDatatype="130" unbalanced="0"/>
    <cacheHierarchy uniqueName="[Opportunity 1].[product_sub_group]" caption="product_sub_group" attribute="1" defaultMemberUniqueName="[Opportunity 1].[product_sub_group].[All]" allUniqueName="[Opportunity 1].[product_sub_group].[All]" dimensionUniqueName="[Opportunity 1]" displayFolder="" count="0" memberValueDatatype="130" unbalanced="0"/>
    <cacheHierarchy uniqueName="[Opportunity 1].[branch]" caption="branch" attribute="1" defaultMemberUniqueName="[Opportunity 1].[branch].[All]" allUniqueName="[Opportunity 1].[branch].[All]" dimensionUniqueName="[Opportunity 1]" displayFolder="" count="0" memberValueDatatype="130" unbalanced="0"/>
    <cacheHierarchy uniqueName="[Opportunity 1].[risk_details]" caption="risk_details" attribute="1" defaultMemberUniqueName="[Opportunity 1].[risk_details].[All]" allUniqueName="[Opportunity 1].[risk_details].[All]" dimensionUniqueName="[Opportunity 1]" displayFolder="" count="0"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Opportunity 1]" caption="__XL_Count Opportunity 1" measure="1" displayFolder="" measureGroup="Opportunity 1" count="0" hidden="1"/>
    <cacheHierarchy uniqueName="[Measures].[__No measures defined]" caption="__No measures defined" measure="1" displayFolder="" count="0" hidden="1"/>
    <cacheHierarchy uniqueName="[Measures].[Count of meeting_date]" caption="Count of meeting_date" measure="1" displayFolder="" measureGroup="Meeting_list" count="0" oneField="1" hidden="1">
      <fieldsUsage count="1">
        <fieldUsage x="1"/>
      </fieldsUsage>
      <extLst>
        <ext xmlns:x15="http://schemas.microsoft.com/office/spreadsheetml/2010/11/main" uri="{B97F6D7D-B522-45F9-BDA1-12C45D357490}">
          <x15:cacheHierarchy aggregatedColumn="30"/>
        </ext>
      </extLst>
    </cacheHierarchy>
    <cacheHierarchy uniqueName="[Measures].[Distinct Count of meeting_date]" caption="Distinct 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Distinct Count of opportunity_id]" caption="Distinct 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Count of Account Exe name]" caption="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Distinct Count of Account Exe name]" caption="Distinct 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Count of opportunity_name]" caption="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Distinct Count of opportunity_name]" caption="Distinct 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Sum of revenue_amount]" caption="Sum of revenue_amount" measure="1" displayFolder="" measureGroup="Opportunity 1" count="0" hidden="1">
      <extLst>
        <ext xmlns:x15="http://schemas.microsoft.com/office/spreadsheetml/2010/11/main" uri="{B97F6D7D-B522-45F9-BDA1-12C45D357490}">
          <x15:cacheHierarchy aggregatedColumn="51"/>
        </ext>
      </extLst>
    </cacheHierarchy>
  </cacheHierarchies>
  <kpis count="0"/>
  <dimensions count="6">
    <dimension name="Brokerage" uniqueName="[Brokerage]" caption="Brokerage"/>
    <dimension name="Fees" uniqueName="[Fees]" caption="Fees"/>
    <dimension measure="1" name="Measures" uniqueName="[Measures]" caption="Measures"/>
    <dimension name="Meeting_list" uniqueName="[Meeting_list]" caption="Meeting_list"/>
    <dimension name="Opportunity" uniqueName="[Opportunity]" caption="Opportunity"/>
    <dimension name="Opportunity 1" uniqueName="[Opportunity 1]" caption="Opportunity 1"/>
  </dimensions>
  <measureGroups count="5">
    <measureGroup name="Brokerage" caption="Brokerage"/>
    <measureGroup name="Fees" caption="Fees"/>
    <measureGroup name="Meeting_list" caption="Meeting_list"/>
    <measureGroup name="Opportunity" caption="Opportunity"/>
    <measureGroup name="Opportunity 1" caption="Opportunity 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 kasar" refreshedDate="45590.45183460648" createdVersion="7" refreshedVersion="7" minRefreshableVersion="3" recordCount="9" xr:uid="{10A36FB6-FFFC-495F-8BBD-93F7C31E0A93}">
  <cacheSource type="worksheet">
    <worksheetSource name="Fees"/>
  </cacheSource>
  <cacheFields count="9">
    <cacheField name="client_name" numFmtId="0">
      <sharedItems/>
    </cacheField>
    <cacheField name="Salesperson ID" numFmtId="0">
      <sharedItems containsSemiMixedTypes="0" containsString="0" containsNumber="1" containsInteger="1" minValue="1" maxValue="3"/>
    </cacheField>
    <cacheField name="Account Ex Nmae" numFmtId="0">
      <sharedItems/>
    </cacheField>
    <cacheField name="income_class" numFmtId="0">
      <sharedItems count="3">
        <s v="Cross Sell"/>
        <s v="Renewal"/>
        <s v="New"/>
      </sharedItems>
    </cacheField>
    <cacheField name="solution_group" numFmtId="0">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 name="branch_nam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 kasar" refreshedDate="45590.453041898145" createdVersion="7" refreshedVersion="7" minRefreshableVersion="3" recordCount="961" xr:uid="{D6ABEDC4-7F3B-423E-B65E-386E768B07A1}">
  <cacheSource type="worksheet">
    <worksheetSource name="Brokerage"/>
  </cacheSource>
  <cacheFields count="17">
    <cacheField name="client_name" numFmtId="0">
      <sharedItems/>
    </cacheField>
    <cacheField name="policy_number" numFmtId="0">
      <sharedItems/>
    </cacheField>
    <cacheField name="Account Id" numFmtId="0">
      <sharedItems containsSemiMixedTypes="0" containsString="0" containsNumber="1" containsInteger="1" minValue="1" maxValue="13"/>
    </cacheField>
    <cacheField name="Account Exe name" numFmtId="0">
      <sharedItems count="12">
        <s v="Shivani Sharma"/>
        <s v="Animesh Rawat"/>
        <s v="Vinay"/>
        <s v="Raju Kumar"/>
        <s v="Vididt Saha"/>
        <s v="Mark"/>
        <s v="Abhinav Shivam"/>
        <s v="Manish Sharma"/>
        <s v="Ketan Jain"/>
        <s v="Juli"/>
        <s v="Kumar Jha"/>
        <s v="Gilbert"/>
      </sharedItems>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 name="branch_name" numFmtId="0">
      <sharedItems/>
    </cacheField>
  </cacheFields>
  <extLst>
    <ext xmlns:x14="http://schemas.microsoft.com/office/spreadsheetml/2009/9/main" uri="{725AE2AE-9491-48be-B2B4-4EB974FC3084}">
      <x14:pivotCacheDefinition pivotCacheId="96117372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 kasar" refreshedDate="45590.461700462962" createdVersion="7" refreshedVersion="7" minRefreshableVersion="3" recordCount="10" xr:uid="{0F379E1A-105A-4ED8-B904-239C6E24F4A6}">
  <cacheSource type="worksheet">
    <worksheetSource name="Individual_Budget"/>
  </cacheSource>
  <cacheFields count="7">
    <cacheField name="Sales person ID" numFmtId="0">
      <sharedItems containsSemiMixedTypes="0" containsString="0" containsNumber="1" containsInteger="1" minValue="1" maxValue="13"/>
    </cacheField>
    <cacheField name="Employee Name" numFmtId="0">
      <sharedItems/>
    </cacheField>
    <cacheField name="New Role2" numFmtId="0">
      <sharedItems/>
    </cacheField>
    <cacheField name="New Budget" numFmtId="0">
      <sharedItems containsSemiMixedTypes="0" containsString="0" containsNumber="1" containsInteger="1" minValue="12888" maxValue="12788092"/>
    </cacheField>
    <cacheField name="Cross sell bugdet" numFmtId="0">
      <sharedItems containsSemiMixedTypes="0" containsString="0" containsNumber="1" containsInteger="1" minValue="128777" maxValue="12365300"/>
    </cacheField>
    <cacheField name="Renewal Budget" numFmtId="0">
      <sharedItems containsSemiMixedTypes="0" containsString="0" containsNumber="1" containsInteger="1" minValue="12900" maxValue="5010000"/>
    </cacheField>
    <cacheField name="Branch"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 kasar" refreshedDate="45590.634391782405" createdVersion="7" refreshedVersion="7" minRefreshableVersion="3" recordCount="49" xr:uid="{CEDD1EEB-5EF0-4E6E-AA62-132548C08193}">
  <cacheSource type="worksheet">
    <worksheetSource name="Opportunity"/>
  </cacheSource>
  <cacheFields count="13">
    <cacheField name="Account Exe name" numFmtId="0">
      <sharedItems count="5">
        <s v="Animesh Rawat"/>
        <s v="Vinay"/>
        <s v="Shivani Sharma"/>
        <s v="Mark"/>
        <s v="Ketan Jain"/>
      </sharedItems>
    </cacheField>
    <cacheField name="Account Exe Id" numFmtId="0">
      <sharedItems containsSemiMixedTypes="0" containsString="0" containsNumber="1" containsInteger="1" minValue="1" maxValue="12"/>
    </cacheField>
    <cacheField name="opportunity_id" numFmtId="0">
      <sharedItems/>
    </cacheField>
    <cacheField name="opportunity_nam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branch" numFmtId="0">
      <sharedItems/>
    </cacheField>
    <cacheField name="risk_details" numFmtId="0">
      <sharedItems/>
    </cacheField>
  </cacheFields>
  <extLst>
    <ext xmlns:x14="http://schemas.microsoft.com/office/spreadsheetml/2009/9/main" uri="{725AE2AE-9491-48be-B2B4-4EB974FC3084}">
      <x14:pivotCacheDefinition pivotCacheId="1887476825"/>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590.632335416667" backgroundQuery="1" createdVersion="7" refreshedVersion="7" minRefreshableVersion="3" recordCount="0" supportSubquery="1" supportAdvancedDrill="1" xr:uid="{7D4DA84D-E90A-4CFB-882D-BCBB6BD00F2D}">
  <cacheSource type="external" connectionId="10"/>
  <cacheFields count="3">
    <cacheField name="[Meeting_list].[Account Ex Name].[Account Ex Name]" caption="Account Ex Name" numFmtId="0" hierarchy="27" level="1">
      <sharedItems count="9">
        <s v="Abhinav Shivam"/>
        <s v="Animesh Rawat"/>
        <s v="Gilbert"/>
        <s v="Ketan Jain"/>
        <s v="Manish Sharma"/>
        <s v="Mark"/>
        <s v="Raju Kumar"/>
        <s v="Shivani Sharma"/>
        <s v="Vinay"/>
      </sharedItems>
    </cacheField>
    <cacheField name="[Measures].[Count of meeting_date]" caption="Count of meeting_date" numFmtId="0" hierarchy="65" level="32767"/>
    <cacheField name="[Meeting_list].[Meeting Year].[Meeting Year]" caption="Meeting Year" numFmtId="0" hierarchy="31"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Meeting_list].[Meeting Year].&amp;[2019]"/>
            <x15:cachedUniqueName index="1" name="[Meeting_list].[Meeting Year].&amp;[2020]"/>
          </x15:cachedUniqueNames>
        </ext>
      </extLst>
    </cacheField>
  </cacheFields>
  <cacheHierarchies count="7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name]" caption="Account Exe name" attribute="1" defaultMemberUniqueName="[Brokerage].[Account Exe name].[All]" allUniqueName="[Brokerage].[Account Exe name].[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 Nmae]" caption="Account Ex Nmae" attribute="1" defaultMemberUniqueName="[Fees].[Account Ex Nmae].[All]" allUniqueName="[Fees].[Account Ex Nma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 Name]" caption="Account Ex Name" attribute="1" defaultMemberUniqueName="[Meeting_list].[Account Ex Name].[All]" allUniqueName="[Meeting_list].[Account Ex Name].[All]" dimensionUniqueName="[Meeting_list]" displayFolder="" count="2" memberValueDatatype="130" unbalanced="0">
      <fieldsUsage count="2">
        <fieldUsage x="-1"/>
        <fieldUsage x="0"/>
      </fieldsUsage>
    </cacheHierarchy>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 Year]" caption="Meeting Year" attribute="1" defaultMemberUniqueName="[Meeting_list].[Meeting Year].[All]" allUniqueName="[Meeting_list].[Meeting Year].[All]" dimensionUniqueName="[Meeting_list]" displayFolder="" count="2" memberValueDatatype="20" unbalanced="0">
      <fieldsUsage count="2">
        <fieldUsage x="-1"/>
        <fieldUsage x="2"/>
      </fieldsUsage>
    </cacheHierarchy>
    <cacheHierarchy uniqueName="[Meeting_list].[Meeting Month]" caption="Meeting Month" attribute="1" defaultMemberUniqueName="[Meeting_list].[Meeting Month].[All]" allUniqueName="[Meeting_list].[Meeting Month].[All]" dimensionUniqueName="[Meeting_list]" displayFolder="" count="0" memberValueDatatype="130" unbalanced="0"/>
    <cacheHierarchy uniqueName="[Opportunity].[Account Exe name]" caption="Account Exe name" attribute="1" defaultMemberUniqueName="[Opportunity].[Account Exe name].[All]" allUniqueName="[Opportunity].[Account Exe 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 1].[Account Exe name]" caption="Account Exe name" attribute="1" defaultMemberUniqueName="[Opportunity 1].[Account Exe name].[All]" allUniqueName="[Opportunity 1].[Account Exe name].[All]" dimensionUniqueName="[Opportunity 1]" displayFolder="" count="0" memberValueDatatype="130" unbalanced="0"/>
    <cacheHierarchy uniqueName="[Opportunity 1].[Account Exe Id]" caption="Account Exe Id" attribute="1" defaultMemberUniqueName="[Opportunity 1].[Account Exe Id].[All]" allUniqueName="[Opportunity 1].[Account Exe Id].[All]" dimensionUniqueName="[Opportunity 1]" displayFolder="" count="0" memberValueDatatype="20" unbalanced="0"/>
    <cacheHierarchy uniqueName="[Opportunity 1].[opportunity_id]" caption="opportunity_id" attribute="1" defaultMemberUniqueName="[Opportunity 1].[opportunity_id].[All]" allUniqueName="[Opportunity 1].[opportunity_id].[All]" dimensionUniqueName="[Opportunity 1]" displayFolder="" count="0" memberValueDatatype="130" unbalanced="0"/>
    <cacheHierarchy uniqueName="[Opportunity 1].[opportunity_name]" caption="opportunity_name" attribute="1" defaultMemberUniqueName="[Opportunity 1].[opportunity_name].[All]" allUniqueName="[Opportunity 1].[opportunity_name].[All]" dimensionUniqueName="[Opportunity 1]" displayFolder="" count="0" memberValueDatatype="130" unbalanced="0"/>
    <cacheHierarchy uniqueName="[Opportunity 1].[premium_amount]" caption="premium_amount" attribute="1" defaultMemberUniqueName="[Opportunity 1].[premium_amount].[All]" allUniqueName="[Opportunity 1].[premium_amount].[All]" dimensionUniqueName="[Opportunity 1]" displayFolder="" count="0" memberValueDatatype="20" unbalanced="0"/>
    <cacheHierarchy uniqueName="[Opportunity 1].[revenue_amount]" caption="revenue_amount" attribute="1" defaultMemberUniqueName="[Opportunity 1].[revenue_amount].[All]" allUniqueName="[Opportunity 1].[revenue_amount].[All]" dimensionUniqueName="[Opportunity 1]" displayFolder="" count="0" memberValueDatatype="20" unbalanced="0"/>
    <cacheHierarchy uniqueName="[Opportunity 1].[closing_date]" caption="closing_date" attribute="1" time="1" defaultMemberUniqueName="[Opportunity 1].[closing_date].[All]" allUniqueName="[Opportunity 1].[closing_date].[All]" dimensionUniqueName="[Opportunity 1]" displayFolder="" count="0" memberValueDatatype="7" unbalanced="0"/>
    <cacheHierarchy uniqueName="[Opportunity 1].[stage]" caption="stage" attribute="1" defaultMemberUniqueName="[Opportunity 1].[stage].[All]" allUniqueName="[Opportunity 1].[stage].[All]" dimensionUniqueName="[Opportunity 1]" displayFolder="" count="0" memberValueDatatype="130" unbalanced="0"/>
    <cacheHierarchy uniqueName="[Opportunity 1].[specialty]" caption="specialty" attribute="1" defaultMemberUniqueName="[Opportunity 1].[specialty].[All]" allUniqueName="[Opportunity 1].[specialty].[All]" dimensionUniqueName="[Opportunity 1]" displayFolder="" count="0" memberValueDatatype="130" unbalanced="0"/>
    <cacheHierarchy uniqueName="[Opportunity 1].[product_group]" caption="product_group" attribute="1" defaultMemberUniqueName="[Opportunity 1].[product_group].[All]" allUniqueName="[Opportunity 1].[product_group].[All]" dimensionUniqueName="[Opportunity 1]" displayFolder="" count="0" memberValueDatatype="130" unbalanced="0"/>
    <cacheHierarchy uniqueName="[Opportunity 1].[product_sub_group]" caption="product_sub_group" attribute="1" defaultMemberUniqueName="[Opportunity 1].[product_sub_group].[All]" allUniqueName="[Opportunity 1].[product_sub_group].[All]" dimensionUniqueName="[Opportunity 1]" displayFolder="" count="0" memberValueDatatype="130" unbalanced="0"/>
    <cacheHierarchy uniqueName="[Opportunity 1].[branch]" caption="branch" attribute="1" defaultMemberUniqueName="[Opportunity 1].[branch].[All]" allUniqueName="[Opportunity 1].[branch].[All]" dimensionUniqueName="[Opportunity 1]" displayFolder="" count="0" memberValueDatatype="130" unbalanced="0"/>
    <cacheHierarchy uniqueName="[Opportunity 1].[risk_details]" caption="risk_details" attribute="1" defaultMemberUniqueName="[Opportunity 1].[risk_details].[All]" allUniqueName="[Opportunity 1].[risk_details].[All]" dimensionUniqueName="[Opportunity 1]" displayFolder="" count="0"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Opportunity 1]" caption="__XL_Count Opportunity 1" measure="1" displayFolder="" measureGroup="Opportunity 1" count="0" hidden="1"/>
    <cacheHierarchy uniqueName="[Measures].[__No measures defined]" caption="__No measures defined" measure="1" displayFolder="" count="0" hidden="1"/>
    <cacheHierarchy uniqueName="[Measures].[Count of meeting_date]" caption="Count of meeting_date" measure="1" displayFolder="" measureGroup="Meeting_list" count="0" oneField="1" hidden="1">
      <fieldsUsage count="1">
        <fieldUsage x="1"/>
      </fieldsUsage>
      <extLst>
        <ext xmlns:x15="http://schemas.microsoft.com/office/spreadsheetml/2010/11/main" uri="{B97F6D7D-B522-45F9-BDA1-12C45D357490}">
          <x15:cacheHierarchy aggregatedColumn="30"/>
        </ext>
      </extLst>
    </cacheHierarchy>
    <cacheHierarchy uniqueName="[Measures].[Distinct Count of meeting_date]" caption="Distinct 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Distinct Count of opportunity_id]" caption="Distinct 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Count of Account Exe name]" caption="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Distinct Count of Account Exe name]" caption="Distinct 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Count of opportunity_name]" caption="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Distinct Count of opportunity_name]" caption="Distinct 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Sum of revenue_amount]" caption="Sum of revenue_amount" measure="1" displayFolder="" measureGroup="Opportunity 1" count="0" hidden="1">
      <extLst>
        <ext xmlns:x15="http://schemas.microsoft.com/office/spreadsheetml/2010/11/main" uri="{B97F6D7D-B522-45F9-BDA1-12C45D357490}">
          <x15:cacheHierarchy aggregatedColumn="51"/>
        </ext>
      </extLst>
    </cacheHierarchy>
  </cacheHierarchies>
  <kpis count="0"/>
  <dimensions count="6">
    <dimension name="Brokerage" uniqueName="[Brokerage]" caption="Brokerage"/>
    <dimension name="Fees" uniqueName="[Fees]" caption="Fees"/>
    <dimension measure="1" name="Measures" uniqueName="[Measures]" caption="Measures"/>
    <dimension name="Meeting_list" uniqueName="[Meeting_list]" caption="Meeting_list"/>
    <dimension name="Opportunity" uniqueName="[Opportunity]" caption="Opportunity"/>
    <dimension name="Opportunity 1" uniqueName="[Opportunity 1]" caption="Opportunity 1"/>
  </dimensions>
  <measureGroups count="5">
    <measureGroup name="Brokerage" caption="Brokerage"/>
    <measureGroup name="Fees" caption="Fees"/>
    <measureGroup name="Meeting_list" caption="Meeting_list"/>
    <measureGroup name="Opportunity" caption="Opportunity"/>
    <measureGroup name="Opportunity 1" caption="Opportunity 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590.632338310184" backgroundQuery="1" createdVersion="7" refreshedVersion="7" minRefreshableVersion="3" recordCount="0" supportSubquery="1" supportAdvancedDrill="1" xr:uid="{B8F1512C-DF18-4BA6-AD46-7234D233B384}">
  <cacheSource type="external" connectionId="10"/>
  <cacheFields count="2">
    <cacheField name="[Meeting_list].[Account Ex Name].[Account Ex Name]" caption="Account Ex Name" numFmtId="0" hierarchy="27" level="1">
      <sharedItems count="9">
        <s v="Abhinav Shivam"/>
        <s v="Animesh Rawat"/>
        <s v="Gilbert"/>
        <s v="Ketan Jain"/>
        <s v="Manish Sharma"/>
        <s v="Mark"/>
        <s v="Raju Kumar"/>
        <s v="Shivani Sharma"/>
        <s v="Vinay"/>
      </sharedItems>
    </cacheField>
    <cacheField name="[Measures].[Count of meeting_date]" caption="Count of meeting_date" numFmtId="0" hierarchy="65" level="32767"/>
  </cacheFields>
  <cacheHierarchies count="7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name]" caption="Account Exe name" attribute="1" defaultMemberUniqueName="[Brokerage].[Account Exe name].[All]" allUniqueName="[Brokerage].[Account Exe name].[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 Nmae]" caption="Account Ex Nmae" attribute="1" defaultMemberUniqueName="[Fees].[Account Ex Nmae].[All]" allUniqueName="[Fees].[Account Ex Nma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 Name]" caption="Account Ex Name" attribute="1" defaultMemberUniqueName="[Meeting_list].[Account Ex Name].[All]" allUniqueName="[Meeting_list].[Account Ex Name].[All]" dimensionUniqueName="[Meeting_list]" displayFolder="" count="2" memberValueDatatype="130" unbalanced="0">
      <fieldsUsage count="2">
        <fieldUsage x="-1"/>
        <fieldUsage x="0"/>
      </fieldsUsage>
    </cacheHierarchy>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 Year]" caption="Meeting Year" attribute="1" defaultMemberUniqueName="[Meeting_list].[Meeting Year].[All]" allUniqueName="[Meeting_list].[Meeting Year].[All]" dimensionUniqueName="[Meeting_list]" displayFolder="" count="0" memberValueDatatype="20" unbalanced="0"/>
    <cacheHierarchy uniqueName="[Meeting_list].[Meeting Month]" caption="Meeting Month" attribute="1" defaultMemberUniqueName="[Meeting_list].[Meeting Month].[All]" allUniqueName="[Meeting_list].[Meeting Month].[All]" dimensionUniqueName="[Meeting_list]" displayFolder="" count="0" memberValueDatatype="130" unbalanced="0"/>
    <cacheHierarchy uniqueName="[Opportunity].[Account Exe name]" caption="Account Exe name" attribute="1" defaultMemberUniqueName="[Opportunity].[Account Exe name].[All]" allUniqueName="[Opportunity].[Account Exe 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 1].[Account Exe name]" caption="Account Exe name" attribute="1" defaultMemberUniqueName="[Opportunity 1].[Account Exe name].[All]" allUniqueName="[Opportunity 1].[Account Exe name].[All]" dimensionUniqueName="[Opportunity 1]" displayFolder="" count="0" memberValueDatatype="130" unbalanced="0"/>
    <cacheHierarchy uniqueName="[Opportunity 1].[Account Exe Id]" caption="Account Exe Id" attribute="1" defaultMemberUniqueName="[Opportunity 1].[Account Exe Id].[All]" allUniqueName="[Opportunity 1].[Account Exe Id].[All]" dimensionUniqueName="[Opportunity 1]" displayFolder="" count="0" memberValueDatatype="20" unbalanced="0"/>
    <cacheHierarchy uniqueName="[Opportunity 1].[opportunity_id]" caption="opportunity_id" attribute="1" defaultMemberUniqueName="[Opportunity 1].[opportunity_id].[All]" allUniqueName="[Opportunity 1].[opportunity_id].[All]" dimensionUniqueName="[Opportunity 1]" displayFolder="" count="0" memberValueDatatype="130" unbalanced="0"/>
    <cacheHierarchy uniqueName="[Opportunity 1].[opportunity_name]" caption="opportunity_name" attribute="1" defaultMemberUniqueName="[Opportunity 1].[opportunity_name].[All]" allUniqueName="[Opportunity 1].[opportunity_name].[All]" dimensionUniqueName="[Opportunity 1]" displayFolder="" count="0" memberValueDatatype="130" unbalanced="0"/>
    <cacheHierarchy uniqueName="[Opportunity 1].[premium_amount]" caption="premium_amount" attribute="1" defaultMemberUniqueName="[Opportunity 1].[premium_amount].[All]" allUniqueName="[Opportunity 1].[premium_amount].[All]" dimensionUniqueName="[Opportunity 1]" displayFolder="" count="0" memberValueDatatype="20" unbalanced="0"/>
    <cacheHierarchy uniqueName="[Opportunity 1].[revenue_amount]" caption="revenue_amount" attribute="1" defaultMemberUniqueName="[Opportunity 1].[revenue_amount].[All]" allUniqueName="[Opportunity 1].[revenue_amount].[All]" dimensionUniqueName="[Opportunity 1]" displayFolder="" count="0" memberValueDatatype="20" unbalanced="0"/>
    <cacheHierarchy uniqueName="[Opportunity 1].[closing_date]" caption="closing_date" attribute="1" time="1" defaultMemberUniqueName="[Opportunity 1].[closing_date].[All]" allUniqueName="[Opportunity 1].[closing_date].[All]" dimensionUniqueName="[Opportunity 1]" displayFolder="" count="0" memberValueDatatype="7" unbalanced="0"/>
    <cacheHierarchy uniqueName="[Opportunity 1].[stage]" caption="stage" attribute="1" defaultMemberUniqueName="[Opportunity 1].[stage].[All]" allUniqueName="[Opportunity 1].[stage].[All]" dimensionUniqueName="[Opportunity 1]" displayFolder="" count="0" memberValueDatatype="130" unbalanced="0"/>
    <cacheHierarchy uniqueName="[Opportunity 1].[specialty]" caption="specialty" attribute="1" defaultMemberUniqueName="[Opportunity 1].[specialty].[All]" allUniqueName="[Opportunity 1].[specialty].[All]" dimensionUniqueName="[Opportunity 1]" displayFolder="" count="0" memberValueDatatype="130" unbalanced="0"/>
    <cacheHierarchy uniqueName="[Opportunity 1].[product_group]" caption="product_group" attribute="1" defaultMemberUniqueName="[Opportunity 1].[product_group].[All]" allUniqueName="[Opportunity 1].[product_group].[All]" dimensionUniqueName="[Opportunity 1]" displayFolder="" count="0" memberValueDatatype="130" unbalanced="0"/>
    <cacheHierarchy uniqueName="[Opportunity 1].[product_sub_group]" caption="product_sub_group" attribute="1" defaultMemberUniqueName="[Opportunity 1].[product_sub_group].[All]" allUniqueName="[Opportunity 1].[product_sub_group].[All]" dimensionUniqueName="[Opportunity 1]" displayFolder="" count="0" memberValueDatatype="130" unbalanced="0"/>
    <cacheHierarchy uniqueName="[Opportunity 1].[branch]" caption="branch" attribute="1" defaultMemberUniqueName="[Opportunity 1].[branch].[All]" allUniqueName="[Opportunity 1].[branch].[All]" dimensionUniqueName="[Opportunity 1]" displayFolder="" count="0" memberValueDatatype="130" unbalanced="0"/>
    <cacheHierarchy uniqueName="[Opportunity 1].[risk_details]" caption="risk_details" attribute="1" defaultMemberUniqueName="[Opportunity 1].[risk_details].[All]" allUniqueName="[Opportunity 1].[risk_details].[All]" dimensionUniqueName="[Opportunity 1]" displayFolder="" count="0"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Opportunity 1]" caption="__XL_Count Opportunity 1" measure="1" displayFolder="" measureGroup="Opportunity 1" count="0" hidden="1"/>
    <cacheHierarchy uniqueName="[Measures].[__No measures defined]" caption="__No measures defined" measure="1" displayFolder="" count="0" hidden="1"/>
    <cacheHierarchy uniqueName="[Measures].[Count of meeting_date]" caption="Count of meeting_date" measure="1" displayFolder="" measureGroup="Meeting_list" count="0" oneField="1" hidden="1">
      <fieldsUsage count="1">
        <fieldUsage x="1"/>
      </fieldsUsage>
      <extLst>
        <ext xmlns:x15="http://schemas.microsoft.com/office/spreadsheetml/2010/11/main" uri="{B97F6D7D-B522-45F9-BDA1-12C45D357490}">
          <x15:cacheHierarchy aggregatedColumn="30"/>
        </ext>
      </extLst>
    </cacheHierarchy>
    <cacheHierarchy uniqueName="[Measures].[Distinct Count of meeting_date]" caption="Distinct 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Distinct Count of opportunity_id]" caption="Distinct 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Count of Account Exe name]" caption="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Distinct Count of Account Exe name]" caption="Distinct 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Count of opportunity_name]" caption="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Distinct Count of opportunity_name]" caption="Distinct 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Sum of revenue_amount]" caption="Sum of revenue_amount" measure="1" displayFolder="" measureGroup="Opportunity 1" count="0" hidden="1">
      <extLst>
        <ext xmlns:x15="http://schemas.microsoft.com/office/spreadsheetml/2010/11/main" uri="{B97F6D7D-B522-45F9-BDA1-12C45D357490}">
          <x15:cacheHierarchy aggregatedColumn="51"/>
        </ext>
      </extLst>
    </cacheHierarchy>
  </cacheHierarchies>
  <kpis count="0"/>
  <dimensions count="6">
    <dimension name="Brokerage" uniqueName="[Brokerage]" caption="Brokerage"/>
    <dimension name="Fees" uniqueName="[Fees]" caption="Fees"/>
    <dimension measure="1" name="Measures" uniqueName="[Measures]" caption="Measures"/>
    <dimension name="Meeting_list" uniqueName="[Meeting_list]" caption="Meeting_list"/>
    <dimension name="Opportunity" uniqueName="[Opportunity]" caption="Opportunity"/>
    <dimension name="Opportunity 1" uniqueName="[Opportunity 1]" caption="Opportunity 1"/>
  </dimensions>
  <measureGroups count="5">
    <measureGroup name="Brokerage" caption="Brokerage"/>
    <measureGroup name="Fees" caption="Fees"/>
    <measureGroup name="Meeting_list" caption="Meeting_list"/>
    <measureGroup name="Opportunity" caption="Opportunity"/>
    <measureGroup name="Opportunity 1" caption="Opportunity 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590.632341435186" backgroundQuery="1" createdVersion="7" refreshedVersion="7" minRefreshableVersion="3" recordCount="0" supportSubquery="1" supportAdvancedDrill="1" xr:uid="{3BDE49F7-C176-4CE9-BA08-5C468D602A37}">
  <cacheSource type="external" connectionId="10"/>
  <cacheFields count="3">
    <cacheField name="[Meeting_list].[Account Ex Name].[Account Ex Name]" caption="Account Ex Name" numFmtId="0" hierarchy="27" level="1">
      <sharedItems count="9">
        <s v="Abhinav Shivam"/>
        <s v="Animesh Rawat"/>
        <s v="Gilbert"/>
        <s v="Ketan Jain"/>
        <s v="Manish Sharma"/>
        <s v="Mark"/>
        <s v="Raju Kumar"/>
        <s v="Shivani Sharma"/>
        <s v="Vinay"/>
      </sharedItems>
    </cacheField>
    <cacheField name="[Measures].[Count of meeting_date]" caption="Count of meeting_date" numFmtId="0" hierarchy="65" level="32767"/>
    <cacheField name="[Meeting_list].[Meeting Year].[Meeting Year]" caption="Meeting Year" numFmtId="0" hierarchy="31" level="1">
      <sharedItems containsSemiMixedTypes="0" containsString="0" containsNumber="1" containsInteger="1" minValue="2019" maxValue="2020" count="2">
        <n v="2019"/>
        <n v="2020"/>
      </sharedItems>
      <extLst>
        <ext xmlns:x15="http://schemas.microsoft.com/office/spreadsheetml/2010/11/main" uri="{4F2E5C28-24EA-4eb8-9CBF-B6C8F9C3D259}">
          <x15:cachedUniqueNames>
            <x15:cachedUniqueName index="0" name="[Meeting_list].[Meeting Year].&amp;[2019]"/>
            <x15:cachedUniqueName index="1" name="[Meeting_list].[Meeting Year].&amp;[2020]"/>
          </x15:cachedUniqueNames>
        </ext>
      </extLst>
    </cacheField>
  </cacheFields>
  <cacheHierarchies count="7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name]" caption="Account Exe name" attribute="1" defaultMemberUniqueName="[Brokerage].[Account Exe name].[All]" allUniqueName="[Brokerage].[Account Exe name].[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 Nmae]" caption="Account Ex Nmae" attribute="1" defaultMemberUniqueName="[Fees].[Account Ex Nmae].[All]" allUniqueName="[Fees].[Account Ex Nma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 Name]" caption="Account Ex Name" attribute="1" defaultMemberUniqueName="[Meeting_list].[Account Ex Name].[All]" allUniqueName="[Meeting_list].[Account Ex Name].[All]" dimensionUniqueName="[Meeting_list]" displayFolder="" count="2" memberValueDatatype="130" unbalanced="0">
      <fieldsUsage count="2">
        <fieldUsage x="-1"/>
        <fieldUsage x="0"/>
      </fieldsUsage>
    </cacheHierarchy>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 Year]" caption="Meeting Year" attribute="1" defaultMemberUniqueName="[Meeting_list].[Meeting Year].[All]" allUniqueName="[Meeting_list].[Meeting Year].[All]" dimensionUniqueName="[Meeting_list]" displayFolder="" count="2" memberValueDatatype="20" unbalanced="0">
      <fieldsUsage count="2">
        <fieldUsage x="-1"/>
        <fieldUsage x="2"/>
      </fieldsUsage>
    </cacheHierarchy>
    <cacheHierarchy uniqueName="[Meeting_list].[Meeting Month]" caption="Meeting Month" attribute="1" defaultMemberUniqueName="[Meeting_list].[Meeting Month].[All]" allUniqueName="[Meeting_list].[Meeting Month].[All]" dimensionUniqueName="[Meeting_list]" displayFolder="" count="0" memberValueDatatype="130" unbalanced="0"/>
    <cacheHierarchy uniqueName="[Opportunity].[Account Exe name]" caption="Account Exe name" attribute="1" defaultMemberUniqueName="[Opportunity].[Account Exe name].[All]" allUniqueName="[Opportunity].[Account Exe 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 1].[Account Exe name]" caption="Account Exe name" attribute="1" defaultMemberUniqueName="[Opportunity 1].[Account Exe name].[All]" allUniqueName="[Opportunity 1].[Account Exe name].[All]" dimensionUniqueName="[Opportunity 1]" displayFolder="" count="0" memberValueDatatype="130" unbalanced="0"/>
    <cacheHierarchy uniqueName="[Opportunity 1].[Account Exe Id]" caption="Account Exe Id" attribute="1" defaultMemberUniqueName="[Opportunity 1].[Account Exe Id].[All]" allUniqueName="[Opportunity 1].[Account Exe Id].[All]" dimensionUniqueName="[Opportunity 1]" displayFolder="" count="0" memberValueDatatype="20" unbalanced="0"/>
    <cacheHierarchy uniqueName="[Opportunity 1].[opportunity_id]" caption="opportunity_id" attribute="1" defaultMemberUniqueName="[Opportunity 1].[opportunity_id].[All]" allUniqueName="[Opportunity 1].[opportunity_id].[All]" dimensionUniqueName="[Opportunity 1]" displayFolder="" count="0" memberValueDatatype="130" unbalanced="0"/>
    <cacheHierarchy uniqueName="[Opportunity 1].[opportunity_name]" caption="opportunity_name" attribute="1" defaultMemberUniqueName="[Opportunity 1].[opportunity_name].[All]" allUniqueName="[Opportunity 1].[opportunity_name].[All]" dimensionUniqueName="[Opportunity 1]" displayFolder="" count="0" memberValueDatatype="130" unbalanced="0"/>
    <cacheHierarchy uniqueName="[Opportunity 1].[premium_amount]" caption="premium_amount" attribute="1" defaultMemberUniqueName="[Opportunity 1].[premium_amount].[All]" allUniqueName="[Opportunity 1].[premium_amount].[All]" dimensionUniqueName="[Opportunity 1]" displayFolder="" count="0" memberValueDatatype="20" unbalanced="0"/>
    <cacheHierarchy uniqueName="[Opportunity 1].[revenue_amount]" caption="revenue_amount" attribute="1" defaultMemberUniqueName="[Opportunity 1].[revenue_amount].[All]" allUniqueName="[Opportunity 1].[revenue_amount].[All]" dimensionUniqueName="[Opportunity 1]" displayFolder="" count="0" memberValueDatatype="20" unbalanced="0"/>
    <cacheHierarchy uniqueName="[Opportunity 1].[closing_date]" caption="closing_date" attribute="1" time="1" defaultMemberUniqueName="[Opportunity 1].[closing_date].[All]" allUniqueName="[Opportunity 1].[closing_date].[All]" dimensionUniqueName="[Opportunity 1]" displayFolder="" count="0" memberValueDatatype="7" unbalanced="0"/>
    <cacheHierarchy uniqueName="[Opportunity 1].[stage]" caption="stage" attribute="1" defaultMemberUniqueName="[Opportunity 1].[stage].[All]" allUniqueName="[Opportunity 1].[stage].[All]" dimensionUniqueName="[Opportunity 1]" displayFolder="" count="0" memberValueDatatype="130" unbalanced="0"/>
    <cacheHierarchy uniqueName="[Opportunity 1].[specialty]" caption="specialty" attribute="1" defaultMemberUniqueName="[Opportunity 1].[specialty].[All]" allUniqueName="[Opportunity 1].[specialty].[All]" dimensionUniqueName="[Opportunity 1]" displayFolder="" count="0" memberValueDatatype="130" unbalanced="0"/>
    <cacheHierarchy uniqueName="[Opportunity 1].[product_group]" caption="product_group" attribute="1" defaultMemberUniqueName="[Opportunity 1].[product_group].[All]" allUniqueName="[Opportunity 1].[product_group].[All]" dimensionUniqueName="[Opportunity 1]" displayFolder="" count="0" memberValueDatatype="130" unbalanced="0"/>
    <cacheHierarchy uniqueName="[Opportunity 1].[product_sub_group]" caption="product_sub_group" attribute="1" defaultMemberUniqueName="[Opportunity 1].[product_sub_group].[All]" allUniqueName="[Opportunity 1].[product_sub_group].[All]" dimensionUniqueName="[Opportunity 1]" displayFolder="" count="0" memberValueDatatype="130" unbalanced="0"/>
    <cacheHierarchy uniqueName="[Opportunity 1].[branch]" caption="branch" attribute="1" defaultMemberUniqueName="[Opportunity 1].[branch].[All]" allUniqueName="[Opportunity 1].[branch].[All]" dimensionUniqueName="[Opportunity 1]" displayFolder="" count="0" memberValueDatatype="130" unbalanced="0"/>
    <cacheHierarchy uniqueName="[Opportunity 1].[risk_details]" caption="risk_details" attribute="1" defaultMemberUniqueName="[Opportunity 1].[risk_details].[All]" allUniqueName="[Opportunity 1].[risk_details].[All]" dimensionUniqueName="[Opportunity 1]" displayFolder="" count="0"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Opportunity 1]" caption="__XL_Count Opportunity 1" measure="1" displayFolder="" measureGroup="Opportunity 1" count="0" hidden="1"/>
    <cacheHierarchy uniqueName="[Measures].[__No measures defined]" caption="__No measures defined" measure="1" displayFolder="" count="0" hidden="1"/>
    <cacheHierarchy uniqueName="[Measures].[Count of meeting_date]" caption="Count of meeting_date" measure="1" displayFolder="" measureGroup="Meeting_list" count="0" oneField="1" hidden="1">
      <fieldsUsage count="1">
        <fieldUsage x="1"/>
      </fieldsUsage>
      <extLst>
        <ext xmlns:x15="http://schemas.microsoft.com/office/spreadsheetml/2010/11/main" uri="{B97F6D7D-B522-45F9-BDA1-12C45D357490}">
          <x15:cacheHierarchy aggregatedColumn="30"/>
        </ext>
      </extLst>
    </cacheHierarchy>
    <cacheHierarchy uniqueName="[Measures].[Distinct Count of meeting_date]" caption="Distinct 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Distinct Count of opportunity_id]" caption="Distinct 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Count of Account Exe name]" caption="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Distinct Count of Account Exe name]" caption="Distinct 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Count of opportunity_name]" caption="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Distinct Count of opportunity_name]" caption="Distinct 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Sum of revenue_amount]" caption="Sum of revenue_amount" measure="1" displayFolder="" measureGroup="Opportunity 1" count="0" hidden="1">
      <extLst>
        <ext xmlns:x15="http://schemas.microsoft.com/office/spreadsheetml/2010/11/main" uri="{B97F6D7D-B522-45F9-BDA1-12C45D357490}">
          <x15:cacheHierarchy aggregatedColumn="51"/>
        </ext>
      </extLst>
    </cacheHierarchy>
  </cacheHierarchies>
  <kpis count="0"/>
  <dimensions count="6">
    <dimension name="Brokerage" uniqueName="[Brokerage]" caption="Brokerage"/>
    <dimension name="Fees" uniqueName="[Fees]" caption="Fees"/>
    <dimension measure="1" name="Measures" uniqueName="[Measures]" caption="Measures"/>
    <dimension name="Meeting_list" uniqueName="[Meeting_list]" caption="Meeting_list"/>
    <dimension name="Opportunity" uniqueName="[Opportunity]" caption="Opportunity"/>
    <dimension name="Opportunity 1" uniqueName="[Opportunity 1]" caption="Opportunity 1"/>
  </dimensions>
  <measureGroups count="5">
    <measureGroup name="Brokerage" caption="Brokerage"/>
    <measureGroup name="Fees" caption="Fees"/>
    <measureGroup name="Meeting_list" caption="Meeting_list"/>
    <measureGroup name="Opportunity" caption="Opportunity"/>
    <measureGroup name="Opportunity 1" caption="Opportunity 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590.632342824072" backgroundQuery="1" createdVersion="7" refreshedVersion="7" minRefreshableVersion="3" recordCount="0" supportSubquery="1" supportAdvancedDrill="1" xr:uid="{DCB8DA62-538B-44C4-B936-F4F5FDFA774E}">
  <cacheSource type="external" connectionId="10"/>
  <cacheFields count="2">
    <cacheField name="[Meeting_list].[Account Ex Name].[Account Ex Name]" caption="Account Ex Name" numFmtId="0" hierarchy="27" level="1">
      <sharedItems count="9">
        <s v="Abhinav Shivam"/>
        <s v="Animesh Rawat"/>
        <s v="Gilbert"/>
        <s v="Ketan Jain"/>
        <s v="Manish Sharma"/>
        <s v="Mark"/>
        <s v="Raju Kumar"/>
        <s v="Shivani Sharma"/>
        <s v="Vinay"/>
      </sharedItems>
    </cacheField>
    <cacheField name="[Measures].[Count of meeting_date]" caption="Count of meeting_date" numFmtId="0" hierarchy="65" level="32767"/>
  </cacheFields>
  <cacheHierarchies count="7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name]" caption="Account Exe name" attribute="1" defaultMemberUniqueName="[Brokerage].[Account Exe name].[All]" allUniqueName="[Brokerage].[Account Exe name].[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 Nmae]" caption="Account Ex Nmae" attribute="1" defaultMemberUniqueName="[Fees].[Account Ex Nmae].[All]" allUniqueName="[Fees].[Account Ex Nma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 Name]" caption="Account Ex Name" attribute="1" defaultMemberUniqueName="[Meeting_list].[Account Ex Name].[All]" allUniqueName="[Meeting_list].[Account Ex Name].[All]" dimensionUniqueName="[Meeting_list]" displayFolder="" count="2" memberValueDatatype="130" unbalanced="0">
      <fieldsUsage count="2">
        <fieldUsage x="-1"/>
        <fieldUsage x="0"/>
      </fieldsUsage>
    </cacheHierarchy>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 Year]" caption="Meeting Year" attribute="1" defaultMemberUniqueName="[Meeting_list].[Meeting Year].[All]" allUniqueName="[Meeting_list].[Meeting Year].[All]" dimensionUniqueName="[Meeting_list]" displayFolder="" count="0" memberValueDatatype="20" unbalanced="0"/>
    <cacheHierarchy uniqueName="[Meeting_list].[Meeting Month]" caption="Meeting Month" attribute="1" defaultMemberUniqueName="[Meeting_list].[Meeting Month].[All]" allUniqueName="[Meeting_list].[Meeting Month].[All]" dimensionUniqueName="[Meeting_list]" displayFolder="" count="0" memberValueDatatype="130" unbalanced="0"/>
    <cacheHierarchy uniqueName="[Opportunity].[Account Exe name]" caption="Account Exe name" attribute="1" defaultMemberUniqueName="[Opportunity].[Account Exe name].[All]" allUniqueName="[Opportunity].[Account Exe name].[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 1].[Account Exe name]" caption="Account Exe name" attribute="1" defaultMemberUniqueName="[Opportunity 1].[Account Exe name].[All]" allUniqueName="[Opportunity 1].[Account Exe name].[All]" dimensionUniqueName="[Opportunity 1]" displayFolder="" count="0" memberValueDatatype="130" unbalanced="0"/>
    <cacheHierarchy uniqueName="[Opportunity 1].[Account Exe Id]" caption="Account Exe Id" attribute="1" defaultMemberUniqueName="[Opportunity 1].[Account Exe Id].[All]" allUniqueName="[Opportunity 1].[Account Exe Id].[All]" dimensionUniqueName="[Opportunity 1]" displayFolder="" count="0" memberValueDatatype="20" unbalanced="0"/>
    <cacheHierarchy uniqueName="[Opportunity 1].[opportunity_id]" caption="opportunity_id" attribute="1" defaultMemberUniqueName="[Opportunity 1].[opportunity_id].[All]" allUniqueName="[Opportunity 1].[opportunity_id].[All]" dimensionUniqueName="[Opportunity 1]" displayFolder="" count="0" memberValueDatatype="130" unbalanced="0"/>
    <cacheHierarchy uniqueName="[Opportunity 1].[opportunity_name]" caption="opportunity_name" attribute="1" defaultMemberUniqueName="[Opportunity 1].[opportunity_name].[All]" allUniqueName="[Opportunity 1].[opportunity_name].[All]" dimensionUniqueName="[Opportunity 1]" displayFolder="" count="0" memberValueDatatype="130" unbalanced="0"/>
    <cacheHierarchy uniqueName="[Opportunity 1].[premium_amount]" caption="premium_amount" attribute="1" defaultMemberUniqueName="[Opportunity 1].[premium_amount].[All]" allUniqueName="[Opportunity 1].[premium_amount].[All]" dimensionUniqueName="[Opportunity 1]" displayFolder="" count="0" memberValueDatatype="20" unbalanced="0"/>
    <cacheHierarchy uniqueName="[Opportunity 1].[revenue_amount]" caption="revenue_amount" attribute="1" defaultMemberUniqueName="[Opportunity 1].[revenue_amount].[All]" allUniqueName="[Opportunity 1].[revenue_amount].[All]" dimensionUniqueName="[Opportunity 1]" displayFolder="" count="0" memberValueDatatype="20" unbalanced="0"/>
    <cacheHierarchy uniqueName="[Opportunity 1].[closing_date]" caption="closing_date" attribute="1" time="1" defaultMemberUniqueName="[Opportunity 1].[closing_date].[All]" allUniqueName="[Opportunity 1].[closing_date].[All]" dimensionUniqueName="[Opportunity 1]" displayFolder="" count="0" memberValueDatatype="7" unbalanced="0"/>
    <cacheHierarchy uniqueName="[Opportunity 1].[stage]" caption="stage" attribute="1" defaultMemberUniqueName="[Opportunity 1].[stage].[All]" allUniqueName="[Opportunity 1].[stage].[All]" dimensionUniqueName="[Opportunity 1]" displayFolder="" count="0" memberValueDatatype="130" unbalanced="0"/>
    <cacheHierarchy uniqueName="[Opportunity 1].[specialty]" caption="specialty" attribute="1" defaultMemberUniqueName="[Opportunity 1].[specialty].[All]" allUniqueName="[Opportunity 1].[specialty].[All]" dimensionUniqueName="[Opportunity 1]" displayFolder="" count="0" memberValueDatatype="130" unbalanced="0"/>
    <cacheHierarchy uniqueName="[Opportunity 1].[product_group]" caption="product_group" attribute="1" defaultMemberUniqueName="[Opportunity 1].[product_group].[All]" allUniqueName="[Opportunity 1].[product_group].[All]" dimensionUniqueName="[Opportunity 1]" displayFolder="" count="0" memberValueDatatype="130" unbalanced="0"/>
    <cacheHierarchy uniqueName="[Opportunity 1].[product_sub_group]" caption="product_sub_group" attribute="1" defaultMemberUniqueName="[Opportunity 1].[product_sub_group].[All]" allUniqueName="[Opportunity 1].[product_sub_group].[All]" dimensionUniqueName="[Opportunity 1]" displayFolder="" count="0" memberValueDatatype="130" unbalanced="0"/>
    <cacheHierarchy uniqueName="[Opportunity 1].[branch]" caption="branch" attribute="1" defaultMemberUniqueName="[Opportunity 1].[branch].[All]" allUniqueName="[Opportunity 1].[branch].[All]" dimensionUniqueName="[Opportunity 1]" displayFolder="" count="0" memberValueDatatype="130" unbalanced="0"/>
    <cacheHierarchy uniqueName="[Opportunity 1].[risk_details]" caption="risk_details" attribute="1" defaultMemberUniqueName="[Opportunity 1].[risk_details].[All]" allUniqueName="[Opportunity 1].[risk_details].[All]" dimensionUniqueName="[Opportunity 1]" displayFolder="" count="0" memberValueDatatype="130" unbalanced="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Meeting_list]" caption="__XL_Count Meeting_list" measure="1" displayFolder="" measureGroup="Meeting_list" count="0" hidden="1"/>
    <cacheHierarchy uniqueName="[Measures].[__XL_Count Opportunity]" caption="__XL_Count Opportunity" measure="1" displayFolder="" measureGroup="Opportunity" count="0" hidden="1"/>
    <cacheHierarchy uniqueName="[Measures].[__XL_Count Opportunity 1]" caption="__XL_Count Opportunity 1" measure="1" displayFolder="" measureGroup="Opportunity 1" count="0" hidden="1"/>
    <cacheHierarchy uniqueName="[Measures].[__No measures defined]" caption="__No measures defined" measure="1" displayFolder="" count="0" hidden="1"/>
    <cacheHierarchy uniqueName="[Measures].[Count of meeting_date]" caption="Count of meeting_date" measure="1" displayFolder="" measureGroup="Meeting_list" count="0" oneField="1" hidden="1">
      <fieldsUsage count="1">
        <fieldUsage x="1"/>
      </fieldsUsage>
      <extLst>
        <ext xmlns:x15="http://schemas.microsoft.com/office/spreadsheetml/2010/11/main" uri="{B97F6D7D-B522-45F9-BDA1-12C45D357490}">
          <x15:cacheHierarchy aggregatedColumn="30"/>
        </ext>
      </extLst>
    </cacheHierarchy>
    <cacheHierarchy uniqueName="[Measures].[Distinct Count of meeting_date]" caption="Distinct Count of meeting_date" measure="1" displayFolder="" measureGroup="Meeting_list"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Distinct Count of opportunity_id]" caption="Distinct Count of opportunity_id" measure="1" displayFolder="" measureGroup="Opportunity 1" count="0" hidden="1">
      <extLst>
        <ext xmlns:x15="http://schemas.microsoft.com/office/spreadsheetml/2010/11/main" uri="{B97F6D7D-B522-45F9-BDA1-12C45D357490}">
          <x15:cacheHierarchy aggregatedColumn="48"/>
        </ext>
      </extLst>
    </cacheHierarchy>
    <cacheHierarchy uniqueName="[Measures].[Count of Account Exe name]" caption="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Distinct Count of Account Exe name]" caption="Distinct Count of Account Exe name" measure="1" displayFolder="" measureGroup="Opportunity 1" count="0" hidden="1">
      <extLst>
        <ext xmlns:x15="http://schemas.microsoft.com/office/spreadsheetml/2010/11/main" uri="{B97F6D7D-B522-45F9-BDA1-12C45D357490}">
          <x15:cacheHierarchy aggregatedColumn="46"/>
        </ext>
      </extLst>
    </cacheHierarchy>
    <cacheHierarchy uniqueName="[Measures].[Count of opportunity_name]" caption="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Distinct Count of opportunity_name]" caption="Distinct Count of opportunity_name" measure="1" displayFolder="" measureGroup="Opportunity 1" count="0" hidden="1">
      <extLst>
        <ext xmlns:x15="http://schemas.microsoft.com/office/spreadsheetml/2010/11/main" uri="{B97F6D7D-B522-45F9-BDA1-12C45D357490}">
          <x15:cacheHierarchy aggregatedColumn="49"/>
        </ext>
      </extLst>
    </cacheHierarchy>
    <cacheHierarchy uniqueName="[Measures].[Sum of revenue_amount]" caption="Sum of revenue_amount" measure="1" displayFolder="" measureGroup="Opportunity 1" count="0" hidden="1">
      <extLst>
        <ext xmlns:x15="http://schemas.microsoft.com/office/spreadsheetml/2010/11/main" uri="{B97F6D7D-B522-45F9-BDA1-12C45D357490}">
          <x15:cacheHierarchy aggregatedColumn="51"/>
        </ext>
      </extLst>
    </cacheHierarchy>
  </cacheHierarchies>
  <kpis count="0"/>
  <dimensions count="6">
    <dimension name="Brokerage" uniqueName="[Brokerage]" caption="Brokerage"/>
    <dimension name="Fees" uniqueName="[Fees]" caption="Fees"/>
    <dimension measure="1" name="Measures" uniqueName="[Measures]" caption="Measures"/>
    <dimension name="Meeting_list" uniqueName="[Meeting_list]" caption="Meeting_list"/>
    <dimension name="Opportunity" uniqueName="[Opportunity]" caption="Opportunity"/>
    <dimension name="Opportunity 1" uniqueName="[Opportunity 1]" caption="Opportunity 1"/>
  </dimensions>
  <measureGroups count="5">
    <measureGroup name="Brokerage" caption="Brokerage"/>
    <measureGroup name="Fees" caption="Fees"/>
    <measureGroup name="Meeting_list" caption="Meeting_list"/>
    <measureGroup name="Opportunity" caption="Opportunity"/>
    <measureGroup name="Opportunity 1" caption="Opportunity 1"/>
  </measureGroups>
  <maps count="5">
    <map measureGroup="0" dimension="0"/>
    <map measureGroup="1" dimension="1"/>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s v="I"/>
    <n v="1900001087"/>
    <m/>
    <x v="0"/>
    <m/>
    <d v="2019-04-11T00:00:00"/>
    <s v="Fees"/>
    <s v="Liability"/>
    <x v="0"/>
    <n v="84746"/>
    <d v="2019-04-10T00:00:00"/>
    <s v="Ahmedabad"/>
  </r>
  <r>
    <s v="M"/>
    <n v="1900001106"/>
    <m/>
    <x v="1"/>
    <n v="2.4142020928135997E+18"/>
    <d v="2019-05-17T00:00:00"/>
    <s v="Brokerage"/>
    <s v="Global Client Network GNB Inward"/>
    <x v="1"/>
    <n v="86724"/>
    <d v="2019-01-01T00:00:00"/>
    <s v="Ahmedabad"/>
  </r>
  <r>
    <s v="S"/>
    <n v="1900001110"/>
    <m/>
    <x v="1"/>
    <s v="OG-19-2202-1018-00000060"/>
    <d v="2019-05-17T00:00:00"/>
    <s v="Brokerage"/>
    <s v="Global Client Network GNB Inward"/>
    <x v="1"/>
    <n v="148500"/>
    <d v="2019-03-01T00:00:00"/>
    <s v="Ahmedabad"/>
  </r>
  <r>
    <s v="V"/>
    <n v="1900001136"/>
    <n v="1"/>
    <x v="2"/>
    <s v="OG-19-2202-3383-00000010"/>
    <d v="2019-05-30T00:00:00"/>
    <s v="Brokerage"/>
    <s v="Global Client Network GNB Inward"/>
    <x v="2"/>
    <n v="12019"/>
    <d v="2019-01-01T00:00:00"/>
    <s v="Ahmedabad"/>
  </r>
  <r>
    <s v="I"/>
    <n v="1900001164"/>
    <m/>
    <x v="1"/>
    <s v="020P000098803000"/>
    <d v="2019-06-11T00:00:00"/>
    <s v="Brokerage"/>
    <s v="Global Client Network GNB Inward"/>
    <x v="1"/>
    <n v="12500"/>
    <d v="2019-02-26T00:00:00"/>
    <s v="Ahmedabad"/>
  </r>
  <r>
    <s v="I"/>
    <n v="1900001165"/>
    <m/>
    <x v="3"/>
    <n v="206314000000"/>
    <d v="2019-06-11T00:00:00"/>
    <s v="Brokerage"/>
    <s v="Employee Benefits EB"/>
    <x v="0"/>
    <n v="58300"/>
    <d v="2019-02-16T00:00:00"/>
    <s v="Ahmedabad"/>
  </r>
  <r>
    <s v="A"/>
    <n v="1900001167"/>
    <n v="1"/>
    <x v="2"/>
    <s v="OG-19-2202-3383-00000009"/>
    <d v="2019-06-13T00:00:00"/>
    <s v="Brokerage"/>
    <s v="Global Client Network GNB Inward"/>
    <x v="2"/>
    <n v="12019"/>
    <d v="2019-01-01T00:00:00"/>
    <s v="Ahmedabad"/>
  </r>
  <r>
    <s v="C"/>
    <n v="1900001168"/>
    <n v="1"/>
    <x v="2"/>
    <s v="OG-19-2202-3383-00000008"/>
    <d v="2019-06-13T00:00:00"/>
    <s v="Brokerage"/>
    <s v="Global Client Network GNB Inward"/>
    <x v="2"/>
    <n v="30048"/>
    <d v="2019-01-01T00:00:00"/>
    <s v="Ahmedabad"/>
  </r>
  <r>
    <s v="P"/>
    <n v="1900001169"/>
    <m/>
    <x v="1"/>
    <n v="3.1242015891005998E+18"/>
    <d v="2019-06-13T00:00:00"/>
    <s v="Brokerage"/>
    <s v="Global Client Network GNB Inward"/>
    <x v="1"/>
    <n v="14394"/>
    <d v="2019-01-02T00:00:00"/>
    <s v="Ahmedabad"/>
  </r>
  <r>
    <s v="S"/>
    <n v="1900001282"/>
    <m/>
    <x v="4"/>
    <s v="H0048996"/>
    <d v="2019-07-13T00:00:00"/>
    <s v="Brokerage"/>
    <s v="Employee Benefits EB"/>
    <x v="3"/>
    <n v="32392"/>
    <d v="2019-05-10T00:00:00"/>
    <s v="Ahmedabad"/>
  </r>
  <r>
    <s v="M"/>
    <n v="1900001293"/>
    <n v="13"/>
    <x v="5"/>
    <s v="'001P000202300000"/>
    <d v="2019-07-16T00:00:00"/>
    <s v="Brokerage"/>
    <s v="Liability"/>
    <x v="2"/>
    <n v="162500"/>
    <d v="2019-04-05T00:00:00"/>
    <s v="Ahmedabad"/>
  </r>
  <r>
    <s v="M"/>
    <n v="1900001294"/>
    <n v="13"/>
    <x v="5"/>
    <s v="'001P000203500000"/>
    <d v="2019-07-16T00:00:00"/>
    <s v="Brokerage"/>
    <s v="Liability"/>
    <x v="2"/>
    <n v="250000"/>
    <d v="2019-04-18T00:00:00"/>
    <s v="Ahmedabad"/>
  </r>
  <r>
    <s v="I"/>
    <n v="1900001304"/>
    <n v="1"/>
    <x v="2"/>
    <n v="2280082714"/>
    <d v="2019-07-17T00:00:00"/>
    <s v="Brokerage"/>
    <s v="Global Client Network GNB Inward"/>
    <x v="2"/>
    <n v="2646"/>
    <d v="2019-03-11T00:00:00"/>
    <s v="Ahmedabad"/>
  </r>
  <r>
    <s v="F"/>
    <n v="1900001305"/>
    <m/>
    <x v="1"/>
    <n v="8502066"/>
    <d v="2019-07-17T00:00:00"/>
    <s v="Brokerage"/>
    <s v="Global Client Network GNB Inward"/>
    <x v="3"/>
    <n v="18150"/>
    <d v="2019-01-03T00:00:00"/>
    <s v="Ahmedabad"/>
  </r>
  <r>
    <s v="L"/>
    <n v="1900001306"/>
    <n v="2"/>
    <x v="6"/>
    <s v="2999202758217600000&quot;"/>
    <d v="2019-07-17T00:00:00"/>
    <s v="Brokerage"/>
    <s v="Liability"/>
    <x v="2"/>
    <n v="60025"/>
    <d v="2019-04-22T00:00:00"/>
    <s v="Ahmedabad"/>
  </r>
  <r>
    <s v="G"/>
    <n v="1900001308"/>
    <n v="3"/>
    <x v="7"/>
    <n v="9.9000044190299996E+19"/>
    <d v="2019-07-17T00:00:00"/>
    <s v="Brokerage"/>
    <s v="Construction, Power &amp; Infrastructure"/>
    <x v="2"/>
    <n v="134736"/>
    <d v="2019-04-25T00:00:00"/>
    <s v="Ahmedabad"/>
  </r>
  <r>
    <s v="S"/>
    <n v="1900001342"/>
    <m/>
    <x v="4"/>
    <s v="H0048996"/>
    <d v="2019-07-23T00:00:00"/>
    <s v="Brokerage"/>
    <s v="Employee Benefits EB"/>
    <x v="1"/>
    <n v="914999"/>
    <d v="2019-01-01T00:00:00"/>
    <s v="Ahmedabad"/>
  </r>
  <r>
    <s v="P"/>
    <n v="1900001354"/>
    <n v="1"/>
    <x v="2"/>
    <n v="3.1142027482102001E+18"/>
    <d v="2019-07-24T00:00:00"/>
    <s v="Brokerage"/>
    <s v="Global Client Network GNB Inward"/>
    <x v="2"/>
    <n v="2942"/>
    <d v="2019-04-11T00:00:00"/>
    <s v="Ahmedabad"/>
  </r>
  <r>
    <s v="M"/>
    <n v="1900001355"/>
    <n v="1"/>
    <x v="2"/>
    <s v="OG-19-2202-1002-00001981"/>
    <d v="2019-07-24T00:00:00"/>
    <s v="Brokerage"/>
    <s v="Global Client Network GNB Inward"/>
    <x v="2"/>
    <n v="6740"/>
    <d v="2019-03-04T00:00:00"/>
    <s v="Ahmedabad"/>
  </r>
  <r>
    <s v="M"/>
    <n v="1900001356"/>
    <m/>
    <x v="1"/>
    <s v="OG-19-2202-1002-00001901"/>
    <d v="2019-07-24T00:00:00"/>
    <s v="Brokerage"/>
    <s v="Global Client Network GNB Inward"/>
    <x v="1"/>
    <n v="6740"/>
    <d v="2019-02-17T00:00:00"/>
    <s v="Ahmedabad"/>
  </r>
  <r>
    <s v="T"/>
    <n v="1900001361"/>
    <n v="3"/>
    <x v="7"/>
    <n v="41045707"/>
    <d v="2019-07-27T00:00:00"/>
    <s v="Brokerage"/>
    <s v="Liability"/>
    <x v="2"/>
    <n v="74250"/>
    <d v="2019-04-01T00:00:00"/>
    <s v="Ahmedabad"/>
  </r>
  <r>
    <s v="S"/>
    <n v="1900001376"/>
    <m/>
    <x v="4"/>
    <s v="H0056637"/>
    <d v="2019-07-29T00:00:00"/>
    <s v="Brokerage"/>
    <s v="Employee Benefits EB"/>
    <x v="3"/>
    <n v="1614"/>
    <d v="2019-03-11T00:00:00"/>
    <s v="Ahmedabad"/>
  </r>
  <r>
    <s v="P"/>
    <n v="1900001377"/>
    <n v="13"/>
    <x v="5"/>
    <s v="'99000021180100000013"/>
    <d v="2019-07-29T00:00:00"/>
    <s v="Brokerage"/>
    <s v="Marine"/>
    <x v="2"/>
    <n v="11540"/>
    <d v="2019-01-29T00:00:00"/>
    <s v="Ahmedabad"/>
  </r>
  <r>
    <s v="S"/>
    <n v="1900001385"/>
    <m/>
    <x v="1"/>
    <s v="P0019200001/9999/100301"/>
    <d v="2019-07-31T00:00:00"/>
    <s v="Brokerage"/>
    <s v="Global Client Network GNB Inward"/>
    <x v="3"/>
    <n v="2140"/>
    <d v="2019-01-30T00:00:00"/>
    <s v="Ahmedabad"/>
  </r>
  <r>
    <s v="F"/>
    <n v="1900001388"/>
    <m/>
    <x v="1"/>
    <s v="0000000008502066-01"/>
    <d v="2019-07-31T00:00:00"/>
    <s v="Brokerage"/>
    <s v="Global Client Network GNB Inward"/>
    <x v="1"/>
    <n v="45375"/>
    <d v="2019-03-01T00:00:00"/>
    <s v="Ahmedabad"/>
  </r>
  <r>
    <s v="M"/>
    <n v="1900001390"/>
    <n v="1"/>
    <x v="2"/>
    <n v="32119154"/>
    <d v="2019-07-31T00:00:00"/>
    <s v="Brokerage"/>
    <s v="Global Client Network GNB Inward"/>
    <x v="2"/>
    <n v="11593"/>
    <d v="2019-04-01T00:00:00"/>
    <s v="Ahmedabad"/>
  </r>
  <r>
    <s v="S"/>
    <n v="1900001392"/>
    <m/>
    <x v="4"/>
    <s v="H0048996"/>
    <d v="2019-07-31T00:00:00"/>
    <s v="Brokerage"/>
    <s v="Employee Benefits EB"/>
    <x v="3"/>
    <n v="46995"/>
    <d v="2019-01-29T00:00:00"/>
    <s v="Ahmedabad"/>
  </r>
  <r>
    <s v="M"/>
    <n v="1900001393"/>
    <n v="1"/>
    <x v="2"/>
    <s v="OG-19-2202-4010-00002245"/>
    <d v="2019-07-31T00:00:00"/>
    <s v="Brokerage"/>
    <s v="Global Client Network GNB Inward"/>
    <x v="2"/>
    <n v="529"/>
    <d v="2019-02-18T00:00:00"/>
    <s v="Ahmedabad"/>
  </r>
  <r>
    <s v="B"/>
    <n v="1900001394"/>
    <m/>
    <x v="1"/>
    <s v="OG-19-2202-1018-00000059"/>
    <d v="2019-07-31T00:00:00"/>
    <s v="Brokerage"/>
    <s v="Global Client Network GNB Inward"/>
    <x v="1"/>
    <n v="18563"/>
    <d v="2019-03-01T00:00:00"/>
    <s v="Ahmedabad"/>
  </r>
  <r>
    <s v="S"/>
    <n v="1900001396"/>
    <m/>
    <x v="4"/>
    <s v="H0048996"/>
    <d v="2019-07-31T00:00:00"/>
    <s v="Brokerage"/>
    <s v="Employee Benefits EB"/>
    <x v="3"/>
    <n v="27435"/>
    <d v="2019-01-23T00:00:00"/>
    <s v="Ahmedabad"/>
  </r>
  <r>
    <s v="W"/>
    <n v="1900001397"/>
    <m/>
    <x v="4"/>
    <s v="505373-01"/>
    <d v="2019-07-31T00:00:00"/>
    <s v="Brokerage"/>
    <s v="Employee Benefits EB"/>
    <x v="1"/>
    <n v="25336"/>
    <d v="2019-02-26T00:00:00"/>
    <s v="Ahmedabad"/>
  </r>
  <r>
    <s v="W"/>
    <n v="1900001398"/>
    <m/>
    <x v="4"/>
    <s v="H0067187"/>
    <d v="2019-07-31T00:00:00"/>
    <s v="Brokerage"/>
    <s v="Employee Benefits EB"/>
    <x v="3"/>
    <n v="10772"/>
    <d v="2019-03-14T00:00:00"/>
    <s v="Ahmedabad"/>
  </r>
  <r>
    <s v="W"/>
    <n v="1900001403"/>
    <m/>
    <x v="4"/>
    <s v="H0067187"/>
    <d v="2019-07-31T00:00:00"/>
    <s v="Brokerage"/>
    <s v="Employee Benefits EB"/>
    <x v="3"/>
    <n v="9283"/>
    <d v="2019-04-18T00:00:00"/>
    <s v="Ahmedabad"/>
  </r>
  <r>
    <s v="W"/>
    <n v="1900001404"/>
    <m/>
    <x v="4"/>
    <s v="H0067187"/>
    <d v="2019-07-31T00:00:00"/>
    <s v="Brokerage"/>
    <s v="Employee Benefits EB"/>
    <x v="3"/>
    <n v="6903"/>
    <d v="2019-05-30T00:00:00"/>
    <s v="Ahmedabad"/>
  </r>
  <r>
    <s v="P"/>
    <n v="1900001405"/>
    <m/>
    <x v="5"/>
    <s v="'99000044190700000001"/>
    <d v="2019-07-31T00:00:00"/>
    <s v="Brokerage"/>
    <s v="Construction, Power &amp; Infrastructure"/>
    <x v="1"/>
    <n v="90663"/>
    <d v="2019-04-01T00:00:00"/>
    <s v="Ahmedabad"/>
  </r>
  <r>
    <s v="T"/>
    <n v="1900001583"/>
    <m/>
    <x v="4"/>
    <s v="100200080123/01/00"/>
    <d v="2019-08-14T00:00:00"/>
    <s v="Brokerage"/>
    <s v="Employee Benefits EB"/>
    <x v="1"/>
    <n v="156000"/>
    <d v="2019-01-04T00:00:00"/>
    <s v="Ahmedabad"/>
  </r>
  <r>
    <s v="V"/>
    <n v="1900001602"/>
    <n v="1"/>
    <x v="2"/>
    <s v="OG-19-2202-1018-00000054"/>
    <d v="2019-08-17T00:00:00"/>
    <s v="Brokerage"/>
    <s v="Global Client Network GNB Inward"/>
    <x v="2"/>
    <n v="21157"/>
    <d v="2019-01-01T00:00:00"/>
    <s v="Ahmedabad"/>
  </r>
  <r>
    <s v="C"/>
    <n v="1900001603"/>
    <n v="1"/>
    <x v="2"/>
    <s v="OG-19-2202-1018-00000053"/>
    <d v="2019-08-17T00:00:00"/>
    <s v="Brokerage"/>
    <s v="Global Client Network GNB Inward"/>
    <x v="2"/>
    <n v="77787"/>
    <d v="2019-01-01T00:00:00"/>
    <s v="Ahmedabad"/>
  </r>
  <r>
    <s v="M"/>
    <n v="1900001604"/>
    <n v="1"/>
    <x v="2"/>
    <s v="OG-19-2202-4001-00011127"/>
    <d v="2019-08-17T00:00:00"/>
    <s v="Brokerage"/>
    <s v="Global Client Network GNB Inward"/>
    <x v="2"/>
    <n v="8468"/>
    <d v="2019-02-18T00:00:00"/>
    <s v="Ahmedabad"/>
  </r>
  <r>
    <s v="A"/>
    <n v="1900001605"/>
    <m/>
    <x v="4"/>
    <s v="237164239 00"/>
    <d v="2019-08-17T00:00:00"/>
    <s v="Brokerage"/>
    <s v="Employee Benefits EB"/>
    <x v="1"/>
    <n v="1825"/>
    <d v="2019-02-01T00:00:00"/>
    <s v="Ahmedabad"/>
  </r>
  <r>
    <s v="W"/>
    <n v="1900001606"/>
    <m/>
    <x v="4"/>
    <s v="H0067187"/>
    <d v="2019-08-17T00:00:00"/>
    <s v="Brokerage"/>
    <s v="Employee Benefits EB"/>
    <x v="1"/>
    <n v="329250"/>
    <d v="2019-02-28T00:00:00"/>
    <s v="Ahmedabad"/>
  </r>
  <r>
    <s v="M"/>
    <n v="1900001607"/>
    <m/>
    <x v="1"/>
    <n v="304003763"/>
    <d v="2019-08-17T00:00:00"/>
    <s v="Brokerage"/>
    <s v="Global Client Network GNB Inward"/>
    <x v="1"/>
    <n v="344794"/>
    <d v="2019-04-01T00:00:00"/>
    <s v="Ahmedabad"/>
  </r>
  <r>
    <s v="M"/>
    <n v="1900001608"/>
    <m/>
    <x v="1"/>
    <s v="2304001082-01"/>
    <d v="2019-08-17T00:00:00"/>
    <s v="Brokerage"/>
    <s v="Global Client Network GNB Inward"/>
    <x v="1"/>
    <n v="37500"/>
    <d v="2019-04-01T00:00:00"/>
    <s v="Ahmedabad"/>
  </r>
  <r>
    <s v="S"/>
    <n v="1900001609"/>
    <m/>
    <x v="4"/>
    <s v="H0056637"/>
    <d v="2019-08-17T00:00:00"/>
    <s v="Brokerage"/>
    <s v="Employee Benefits EB"/>
    <x v="1"/>
    <n v="49789"/>
    <d v="2019-01-01T00:00:00"/>
    <s v="Ahmedabad"/>
  </r>
  <r>
    <s v="G"/>
    <n v="1900001610"/>
    <m/>
    <x v="1"/>
    <s v="0600010004 01"/>
    <d v="2019-08-17T00:00:00"/>
    <s v="Brokerage"/>
    <s v="Global Client Network GNB Inward"/>
    <x v="1"/>
    <n v="64"/>
    <d v="2019-03-16T00:00:00"/>
    <s v="Ahmedabad"/>
  </r>
  <r>
    <s v="I"/>
    <n v="1900001611"/>
    <m/>
    <x v="1"/>
    <s v="0000000008907502-01"/>
    <d v="2019-08-17T00:00:00"/>
    <s v="Brokerage"/>
    <s v="Global Client Network GNB Inward"/>
    <x v="1"/>
    <n v="6250"/>
    <d v="2019-02-24T00:00:00"/>
    <s v="Ahmedabad"/>
  </r>
  <r>
    <s v="T"/>
    <n v="1900002041"/>
    <m/>
    <x v="8"/>
    <n v="1.31000501801E+19"/>
    <d v="2019-08-28T00:00:00"/>
    <s v="Brokerage"/>
    <s v="Trade Credit &amp;amp; Political Risk"/>
    <x v="1"/>
    <n v="124875"/>
    <d v="2019-03-07T00:00:00"/>
    <s v="Ahmedabad"/>
  </r>
  <r>
    <s v="S"/>
    <n v="1900002042"/>
    <n v="3"/>
    <x v="7"/>
    <n v="43190133"/>
    <d v="2019-08-28T00:00:00"/>
    <s v="Brokerage"/>
    <s v="Liability"/>
    <x v="2"/>
    <n v="7783"/>
    <d v="2019-06-11T00:00:00"/>
    <s v="Ahmedabad"/>
  </r>
  <r>
    <s v="S"/>
    <n v="1900002043"/>
    <n v="3"/>
    <x v="7"/>
    <n v="43189992"/>
    <d v="2019-08-28T00:00:00"/>
    <s v="Brokerage"/>
    <s v="Liability"/>
    <x v="2"/>
    <n v="7835"/>
    <d v="2019-06-10T00:00:00"/>
    <s v="Ahmedabad"/>
  </r>
  <r>
    <s v="F"/>
    <n v="1900002044"/>
    <m/>
    <x v="3"/>
    <n v="41045400"/>
    <d v="2019-08-28T00:00:00"/>
    <s v="Brokerage"/>
    <s v="Liability"/>
    <x v="0"/>
    <n v="70125"/>
    <d v="2019-03-19T00:00:00"/>
    <s v="Ahmedabad"/>
  </r>
  <r>
    <s v="F"/>
    <n v="1900002045"/>
    <m/>
    <x v="3"/>
    <n v="41045403"/>
    <d v="2019-08-28T00:00:00"/>
    <s v="Brokerage"/>
    <s v="Liability"/>
    <x v="0"/>
    <n v="70125"/>
    <d v="2019-03-19T00:00:00"/>
    <s v="Ahmedabad"/>
  </r>
  <r>
    <s v="P"/>
    <n v="1900002046"/>
    <m/>
    <x v="5"/>
    <s v="'99000046192400000001"/>
    <d v="2019-08-28T00:00:00"/>
    <s v="Brokerage"/>
    <s v="Property  BI"/>
    <x v="1"/>
    <n v="60229"/>
    <d v="2019-04-01T00:00:00"/>
    <s v="Ahmedabad"/>
  </r>
  <r>
    <s v="P"/>
    <n v="1900002047"/>
    <m/>
    <x v="5"/>
    <s v="'99000011180100000303"/>
    <d v="2019-08-28T00:00:00"/>
    <s v="Brokerage"/>
    <s v="Property  BI"/>
    <x v="1"/>
    <n v="98931"/>
    <d v="2019-01-16T00:00:00"/>
    <s v="Ahmedabad"/>
  </r>
  <r>
    <s v="A"/>
    <n v="1900002048"/>
    <n v="1"/>
    <x v="2"/>
    <s v="OG-19-2202-1018-00000055"/>
    <d v="2019-08-28T00:00:00"/>
    <s v="Brokerage"/>
    <s v="Global Client Network GNB Inward"/>
    <x v="2"/>
    <n v="21769"/>
    <d v="2019-01-01T00:00:00"/>
    <s v="Ahmedabad"/>
  </r>
  <r>
    <s v="G"/>
    <n v="1900002049"/>
    <m/>
    <x v="1"/>
    <s v="0640002231 04"/>
    <d v="2019-08-28T00:00:00"/>
    <s v="Brokerage"/>
    <s v="Global Client Network GNB Inward"/>
    <x v="1"/>
    <n v="65369"/>
    <d v="2019-04-17T00:00:00"/>
    <s v="Ahmedabad"/>
  </r>
  <r>
    <s v="D"/>
    <n v="1900002050"/>
    <m/>
    <x v="1"/>
    <n v="304003761"/>
    <d v="2019-08-28T00:00:00"/>
    <s v="Brokerage"/>
    <s v="Global Client Network GNB Inward"/>
    <x v="1"/>
    <n v="5206"/>
    <d v="2019-04-01T00:00:00"/>
    <s v="Ahmedabad"/>
  </r>
  <r>
    <s v="N"/>
    <n v="1900002051"/>
    <m/>
    <x v="1"/>
    <s v="0301004265-1"/>
    <d v="2019-08-28T00:00:00"/>
    <s v="Brokerage"/>
    <s v="Global Client Network GNB Inward"/>
    <x v="1"/>
    <n v="23750"/>
    <d v="2019-03-09T00:00:00"/>
    <s v="Ahmedabad"/>
  </r>
  <r>
    <s v="G"/>
    <n v="1900002052"/>
    <m/>
    <x v="1"/>
    <s v="0600010004 02"/>
    <d v="2019-08-28T00:00:00"/>
    <s v="Brokerage"/>
    <s v="Global Client Network GNB Inward"/>
    <x v="1"/>
    <n v="1557"/>
    <d v="2019-04-16T00:00:00"/>
    <s v="Ahmedabad"/>
  </r>
  <r>
    <s v="P"/>
    <n v="1900002072"/>
    <n v="13"/>
    <x v="5"/>
    <s v="'99000044190300000004"/>
    <d v="2019-08-28T00:00:00"/>
    <s v="Brokerage"/>
    <s v="Construction, Power &amp; Infrastructure"/>
    <x v="2"/>
    <n v="40960"/>
    <d v="2019-04-20T00:00:00"/>
    <s v="Ahmedabad"/>
  </r>
  <r>
    <s v="P"/>
    <n v="1900002229"/>
    <m/>
    <x v="5"/>
    <s v="'99000044180700000012"/>
    <d v="2019-08-31T00:00:00"/>
    <s v="Brokerage"/>
    <s v="Construction, Power &amp; Infrastructure"/>
    <x v="1"/>
    <n v="12055"/>
    <d v="2019-02-14T00:00:00"/>
    <s v="Ahmedabad"/>
  </r>
  <r>
    <s v="P"/>
    <n v="1900002230"/>
    <m/>
    <x v="5"/>
    <s v="'99000011180100000340"/>
    <d v="2019-08-31T00:00:00"/>
    <s v="Brokerage"/>
    <s v="Property  BI"/>
    <x v="1"/>
    <n v="131090"/>
    <d v="2019-02-26T00:00:00"/>
    <s v="Ahmedabad"/>
  </r>
  <r>
    <s v="P"/>
    <n v="1900002232"/>
    <m/>
    <x v="5"/>
    <s v="'99000044185800000014"/>
    <d v="2019-08-31T00:00:00"/>
    <s v="Brokerage"/>
    <s v="Construction, Power &amp; Infrastructure"/>
    <x v="1"/>
    <n v="27069"/>
    <d v="2019-02-14T00:00:00"/>
    <s v="Ahmedabad"/>
  </r>
  <r>
    <s v="M"/>
    <n v="1900002265"/>
    <m/>
    <x v="1"/>
    <s v="4092/151965577/01/000"/>
    <d v="2019-08-31T00:00:00"/>
    <s v="Brokerage"/>
    <s v="Global Client Network GNB Inward"/>
    <x v="1"/>
    <n v="215165"/>
    <d v="2019-04-01T00:00:00"/>
    <s v="Ahmedabad"/>
  </r>
  <r>
    <s v="P"/>
    <n v="1900002331"/>
    <m/>
    <x v="1"/>
    <s v="5002/131802941/02/000"/>
    <d v="2019-09-03T00:00:00"/>
    <s v="Brokerage"/>
    <s v="Global Client Network GNB Inward"/>
    <x v="1"/>
    <n v="870"/>
    <d v="2019-05-26T00:00:00"/>
    <s v="Ahmedabad"/>
  </r>
  <r>
    <s v="M"/>
    <n v="1900002384"/>
    <m/>
    <x v="8"/>
    <n v="2000010048"/>
    <d v="2019-09-05T00:00:00"/>
    <s v="Brokerage"/>
    <s v="Trade Credit &amp;amp; Political Risk"/>
    <x v="3"/>
    <n v="8174"/>
    <d v="2019-07-18T00:00:00"/>
    <s v="Ahmedabad"/>
  </r>
  <r>
    <s v="S"/>
    <n v="1900002387"/>
    <m/>
    <x v="4"/>
    <s v="4016/120415654/03/00"/>
    <d v="2019-09-05T00:00:00"/>
    <s v="Brokerage"/>
    <s v="Employee Benefits EB"/>
    <x v="1"/>
    <n v="22246"/>
    <d v="2019-07-14T00:00:00"/>
    <s v="Ahmedabad"/>
  </r>
  <r>
    <s v="P"/>
    <n v="1900002458"/>
    <m/>
    <x v="3"/>
    <n v="43187020"/>
    <d v="2019-09-09T00:00:00"/>
    <s v="Brokerage"/>
    <s v="Liability"/>
    <x v="0"/>
    <n v="7451"/>
    <d v="2019-04-22T00:00:00"/>
    <s v="Ahmedabad"/>
  </r>
  <r>
    <s v="W"/>
    <n v="1900002464"/>
    <m/>
    <x v="4"/>
    <s v="H0067187"/>
    <d v="2019-09-09T00:00:00"/>
    <s v="Brokerage"/>
    <s v="Employee Benefits EB"/>
    <x v="3"/>
    <n v="7110"/>
    <d v="2019-07-29T00:00:00"/>
    <s v="Ahmedabad"/>
  </r>
  <r>
    <s v="P"/>
    <n v="1900002472"/>
    <m/>
    <x v="1"/>
    <s v="4006/131284920/02/000"/>
    <d v="2019-09-09T00:00:00"/>
    <s v="Brokerage"/>
    <s v="Global Client Network GNB Inward"/>
    <x v="1"/>
    <n v="692"/>
    <d v="2019-05-15T00:00:00"/>
    <s v="Ahmedabad"/>
  </r>
  <r>
    <s v="P"/>
    <n v="1900002635"/>
    <m/>
    <x v="8"/>
    <s v="NBI Domestic"/>
    <d v="2019-09-17T00:00:00"/>
    <s v="Brokerage"/>
    <s v="Trade Credit &amp;amp; Political Risk"/>
    <x v="1"/>
    <n v="65051"/>
    <d v="2019-01-01T00:00:00"/>
    <s v="Ahmedabad"/>
  </r>
  <r>
    <s v="M"/>
    <n v="1900002636"/>
    <m/>
    <x v="1"/>
    <s v="4001/117090005/03/000"/>
    <d v="2019-09-17T00:00:00"/>
    <s v="Brokerage"/>
    <s v="Global Client Network GNB Inward"/>
    <x v="1"/>
    <n v="1005"/>
    <d v="2019-05-01T00:00:00"/>
    <s v="Ahmedabad"/>
  </r>
  <r>
    <s v="W"/>
    <n v="1900002637"/>
    <m/>
    <x v="4"/>
    <s v="H0067187"/>
    <d v="2019-09-17T00:00:00"/>
    <s v="Brokerage"/>
    <s v="Employee Benefits EB"/>
    <x v="3"/>
    <n v="6259"/>
    <d v="2019-06-21T00:00:00"/>
    <s v="Ahmedabad"/>
  </r>
  <r>
    <s v="S"/>
    <n v="1900002638"/>
    <m/>
    <x v="4"/>
    <s v="H0048996"/>
    <d v="2019-09-17T00:00:00"/>
    <s v="Brokerage"/>
    <s v="Employee Benefits EB"/>
    <x v="3"/>
    <n v="9941"/>
    <d v="2019-07-10T00:00:00"/>
    <s v="Ahmedabad"/>
  </r>
  <r>
    <s v="M"/>
    <n v="1900002639"/>
    <n v="1"/>
    <x v="2"/>
    <s v="2600015265 00"/>
    <d v="2019-09-17T00:00:00"/>
    <s v="Brokerage"/>
    <s v="Global Client Network GNB Inward"/>
    <x v="2"/>
    <n v="9990"/>
    <d v="2019-05-23T00:00:00"/>
    <s v="Ahmedabad"/>
  </r>
  <r>
    <s v="B"/>
    <n v="1900002640"/>
    <m/>
    <x v="4"/>
    <s v="4016/133979727/02/000"/>
    <d v="2019-09-17T00:00:00"/>
    <s v="Brokerage"/>
    <s v="Employee Benefits EB"/>
    <x v="1"/>
    <n v="74673"/>
    <d v="2019-06-29T00:00:00"/>
    <s v="Ahmedabad"/>
  </r>
  <r>
    <s v="G"/>
    <n v="1900002880"/>
    <m/>
    <x v="1"/>
    <s v="0640002231 03"/>
    <d v="2019-09-20T00:00:00"/>
    <s v="Brokerage"/>
    <s v="Global Client Network GNB Inward"/>
    <x v="1"/>
    <n v="4362"/>
    <d v="2019-04-02T00:00:00"/>
    <s v="Ahmedabad"/>
  </r>
  <r>
    <s v="P"/>
    <n v="1900003129"/>
    <m/>
    <x v="5"/>
    <s v="'99000011180100000339"/>
    <d v="2019-09-30T00:00:00"/>
    <s v="Brokerage"/>
    <s v="Property  BI"/>
    <x v="1"/>
    <n v="1610"/>
    <d v="2019-02-14T00:00:00"/>
    <s v="Ahmedabad"/>
  </r>
  <r>
    <s v="M"/>
    <n v="1900003131"/>
    <m/>
    <x v="1"/>
    <n v="3.1142011248201999E+18"/>
    <d v="2019-09-30T00:00:00"/>
    <s v="Brokerage"/>
    <s v="Global Client Network GNB Inward"/>
    <x v="1"/>
    <n v="20166"/>
    <d v="2019-07-01T00:00:00"/>
    <s v="Ahmedabad"/>
  </r>
  <r>
    <s v="B"/>
    <n v="1900003209"/>
    <m/>
    <x v="4"/>
    <s v="4005/134645920/02/000"/>
    <d v="2019-10-10T00:00:00"/>
    <s v="Brokerage"/>
    <s v="Employee Benefits EB"/>
    <x v="1"/>
    <n v="8605"/>
    <d v="2019-06-29T00:00:00"/>
    <s v="Ahmedabad"/>
  </r>
  <r>
    <s v="F"/>
    <n v="1900003210"/>
    <m/>
    <x v="4"/>
    <s v="4101190600000030-00"/>
    <d v="2019-10-10T00:00:00"/>
    <s v="Brokerage"/>
    <s v="Employee Benefits EB"/>
    <x v="1"/>
    <n v="52500"/>
    <d v="2019-05-17T00:00:00"/>
    <s v="Ahmedabad"/>
  </r>
  <r>
    <s v="P"/>
    <n v="1900003211"/>
    <n v="13"/>
    <x v="5"/>
    <s v="'99000036181500000054"/>
    <d v="2019-10-10T00:00:00"/>
    <s v="Brokerage"/>
    <s v="Liability"/>
    <x v="2"/>
    <n v="21875"/>
    <d v="2019-02-01T00:00:00"/>
    <s v="Ahmedabad"/>
  </r>
  <r>
    <s v="S"/>
    <n v="1900003212"/>
    <m/>
    <x v="4"/>
    <s v="H0048996"/>
    <d v="2019-10-10T00:00:00"/>
    <s v="Brokerage"/>
    <s v="Employee Benefits EB"/>
    <x v="3"/>
    <n v="93906"/>
    <d v="2019-03-07T00:00:00"/>
    <s v="Ahmedabad"/>
  </r>
  <r>
    <s v="S"/>
    <n v="1900003213"/>
    <m/>
    <x v="4"/>
    <n v="54407334"/>
    <d v="2019-10-10T00:00:00"/>
    <s v="Brokerage"/>
    <s v="Employee Benefits EB"/>
    <x v="1"/>
    <n v="23387"/>
    <d v="2019-01-01T00:00:00"/>
    <s v="Ahmedabad"/>
  </r>
  <r>
    <s v="S"/>
    <n v="1900003214"/>
    <m/>
    <x v="4"/>
    <s v="AG00059046000100"/>
    <d v="2019-10-10T00:00:00"/>
    <s v="Brokerage"/>
    <s v="Employee Benefits EB"/>
    <x v="1"/>
    <n v="3347"/>
    <d v="2019-04-01T00:00:00"/>
    <s v="Ahmedabad"/>
  </r>
  <r>
    <s v="L"/>
    <n v="1900003404"/>
    <n v="2"/>
    <x v="6"/>
    <n v="2.9992028733097999E+18"/>
    <d v="2019-10-17T00:00:00"/>
    <s v="Brokerage"/>
    <s v="Liability"/>
    <x v="2"/>
    <n v="60025"/>
    <d v="2019-07-08T00:00:00"/>
    <s v="Ahmedabad"/>
  </r>
  <r>
    <s v="E"/>
    <n v="1900003405"/>
    <m/>
    <x v="5"/>
    <s v="2412/202063061201000"/>
    <d v="2019-10-17T00:00:00"/>
    <s v="Brokerage"/>
    <s v="Marine"/>
    <x v="1"/>
    <n v="13613"/>
    <d v="2019-01-07T00:00:00"/>
    <s v="Ahmedabad"/>
  </r>
  <r>
    <s v="A"/>
    <n v="1900003406"/>
    <m/>
    <x v="9"/>
    <s v="4101190700000015-00"/>
    <d v="2019-10-17T00:00:00"/>
    <s v="Brokerage"/>
    <s v="Employee Benefits EB"/>
    <x v="0"/>
    <n v="79834"/>
    <d v="2019-06-25T00:00:00"/>
    <s v="Ahmedabad"/>
  </r>
  <r>
    <s v="L"/>
    <n v="1900003407"/>
    <n v="2"/>
    <x v="6"/>
    <n v="2.9992028732742001E+18"/>
    <d v="2019-10-17T00:00:00"/>
    <s v="Brokerage"/>
    <s v="Liability"/>
    <x v="2"/>
    <n v="60025"/>
    <d v="2019-07-08T00:00:00"/>
    <s v="Ahmedabad"/>
  </r>
  <r>
    <s v="M"/>
    <n v="1900003928"/>
    <n v="10"/>
    <x v="10"/>
    <n v="14055133"/>
    <d v="2019-11-12T00:00:00"/>
    <s v="Brokerage"/>
    <s v="Liability"/>
    <x v="2"/>
    <n v="63000"/>
    <d v="2019-07-26T00:00:00"/>
    <s v="Ahmedabad"/>
  </r>
  <r>
    <s v="P"/>
    <n v="1900003930"/>
    <n v="2"/>
    <x v="6"/>
    <m/>
    <d v="2019-11-12T00:00:00"/>
    <s v="Fees"/>
    <s v="Construction, Power &amp; Infrastructure"/>
    <x v="2"/>
    <n v="100000"/>
    <d v="2019-07-17T00:00:00"/>
    <s v="Ahmedabad"/>
  </r>
  <r>
    <s v="P"/>
    <n v="1900003931"/>
    <n v="2"/>
    <x v="6"/>
    <m/>
    <d v="2019-11-12T00:00:00"/>
    <s v="Fees"/>
    <s v="Construction, Power &amp; Infrastructure"/>
    <x v="2"/>
    <n v="100000"/>
    <d v="2019-01-21T00:00:00"/>
    <s v="Ahmedabad"/>
  </r>
  <r>
    <s v="S"/>
    <n v="1900004171"/>
    <m/>
    <x v="1"/>
    <m/>
    <d v="2019-11-26T00:00:00"/>
    <s v="Fees"/>
    <s v="Global Client Network GNB Inward"/>
    <x v="1"/>
    <n v="254336"/>
    <d v="2019-01-25T00:00:00"/>
    <s v="Ahmedabad"/>
  </r>
  <r>
    <s v="G"/>
    <n v="1900004173"/>
    <m/>
    <x v="1"/>
    <m/>
    <d v="2019-11-26T00:00:00"/>
    <s v="Fees"/>
    <s v="Global Client Network GNB Inward"/>
    <x v="1"/>
    <n v="266949"/>
    <d v="2019-01-25T00:00:00"/>
    <s v="Ahmedabad"/>
  </r>
  <r>
    <s v="W"/>
    <n v="1900004220"/>
    <m/>
    <x v="4"/>
    <n v="54445288"/>
    <d v="2019-12-03T00:00:00"/>
    <s v="Brokerage"/>
    <s v="Employee Benefits EB"/>
    <x v="1"/>
    <n v="11111"/>
    <d v="2019-02-28T00:00:00"/>
    <s v="Ahmedabad"/>
  </r>
  <r>
    <s v="S"/>
    <n v="1900004221"/>
    <n v="3"/>
    <x v="7"/>
    <n v="9.9000044190299996E+19"/>
    <d v="2019-12-03T00:00:00"/>
    <s v="Brokerage"/>
    <s v="Construction, Power &amp; Infrastructure"/>
    <x v="2"/>
    <n v="3008"/>
    <d v="2019-04-12T00:00:00"/>
    <s v="Ahmedabad"/>
  </r>
  <r>
    <s v="G"/>
    <n v="1900004376"/>
    <n v="3"/>
    <x v="7"/>
    <n v="43193940"/>
    <d v="2019-12-05T00:00:00"/>
    <s v="Brokerage"/>
    <s v="Liability"/>
    <x v="2"/>
    <n v="6184"/>
    <d v="2019-08-07T00:00:00"/>
    <s v="Ahmedabad"/>
  </r>
  <r>
    <s v="K"/>
    <n v="1900004378"/>
    <m/>
    <x v="3"/>
    <s v="YB00020403000100"/>
    <d v="2019-12-05T00:00:00"/>
    <s v="Brokerage"/>
    <s v="Property  BI"/>
    <x v="0"/>
    <n v="1568"/>
    <d v="2019-02-08T00:00:00"/>
    <s v="Ahmedabad"/>
  </r>
  <r>
    <s v="S"/>
    <n v="1900004380"/>
    <m/>
    <x v="4"/>
    <s v="H0048996"/>
    <d v="2019-12-05T00:00:00"/>
    <s v="Brokerage"/>
    <s v="Employee Benefits EB"/>
    <x v="3"/>
    <n v="18901"/>
    <d v="2019-09-14T00:00:00"/>
    <s v="Ahmedabad"/>
  </r>
  <r>
    <s v="S"/>
    <n v="1900004382"/>
    <m/>
    <x v="4"/>
    <s v="H0048996"/>
    <d v="2019-12-05T00:00:00"/>
    <s v="Brokerage"/>
    <s v="Employee Benefits EB"/>
    <x v="3"/>
    <n v="27682"/>
    <d v="2019-08-14T00:00:00"/>
    <s v="Ahmedabad"/>
  </r>
  <r>
    <s v="W"/>
    <n v="1900004383"/>
    <m/>
    <x v="4"/>
    <s v="H0067187"/>
    <d v="2019-12-05T00:00:00"/>
    <s v="Brokerage"/>
    <s v="Employee Benefits EB"/>
    <x v="3"/>
    <n v="5501"/>
    <d v="2019-10-21T00:00:00"/>
    <s v="Ahmedabad"/>
  </r>
  <r>
    <s v="P"/>
    <n v="1900004384"/>
    <m/>
    <x v="4"/>
    <s v="4016 138636598 02 000"/>
    <d v="2019-12-05T00:00:00"/>
    <s v="Brokerage"/>
    <s v="Employee Benefits EB"/>
    <x v="1"/>
    <n v="123750"/>
    <d v="2019-09-30T00:00:00"/>
    <s v="Ahmedabad"/>
  </r>
  <r>
    <s v="F"/>
    <n v="1900004404"/>
    <m/>
    <x v="1"/>
    <s v="OG-20-2202-0425-00000017"/>
    <d v="2019-12-06T00:00:00"/>
    <s v="Brokerage"/>
    <s v="Global Client Network GNB Inward"/>
    <x v="1"/>
    <n v="825"/>
    <d v="2019-07-01T00:00:00"/>
    <s v="Ahmedabad"/>
  </r>
  <r>
    <s v="F"/>
    <n v="1900004408"/>
    <m/>
    <x v="1"/>
    <s v="OG-20-2202-9931-00032558"/>
    <d v="2019-12-06T00:00:00"/>
    <s v="Brokerage"/>
    <s v="Global Client Network GNB Inward"/>
    <x v="1"/>
    <n v="1556"/>
    <d v="2019-07-01T00:00:00"/>
    <s v="Ahmedabad"/>
  </r>
  <r>
    <s v="F"/>
    <n v="1900004411"/>
    <m/>
    <x v="1"/>
    <s v="OG-20-2202-4004-00000064"/>
    <d v="2019-12-06T00:00:00"/>
    <s v="Brokerage"/>
    <s v="Global Client Network GNB Inward"/>
    <x v="1"/>
    <n v="12350"/>
    <d v="2019-07-01T00:00:00"/>
    <s v="Ahmedabad"/>
  </r>
  <r>
    <s v="N"/>
    <n v="1900004474"/>
    <n v="3"/>
    <x v="7"/>
    <s v="2412 2020 7182 9001 000"/>
    <d v="2019-12-09T00:00:00"/>
    <s v="Brokerage"/>
    <s v="Marine"/>
    <x v="2"/>
    <n v="15593"/>
    <d v="2019-01-12T00:00:00"/>
    <s v="Ahmedabad"/>
  </r>
  <r>
    <s v="S"/>
    <n v="1900004500"/>
    <n v="3"/>
    <x v="7"/>
    <n v="9.9000044190300006E+17"/>
    <d v="2019-12-09T00:00:00"/>
    <s v="Brokerage"/>
    <s v="Construction, Power &amp; Infrastructure"/>
    <x v="2"/>
    <n v="2212"/>
    <d v="2019-04-10T00:00:00"/>
    <s v="Ahmedabad"/>
  </r>
  <r>
    <s v="N"/>
    <n v="1900004501"/>
    <n v="3"/>
    <x v="7"/>
    <n v="54522170"/>
    <d v="2019-12-09T00:00:00"/>
    <s v="Brokerage"/>
    <s v="Employee Benefits EB"/>
    <x v="2"/>
    <n v="9056"/>
    <d v="2019-07-09T00:00:00"/>
    <s v="Ahmedabad"/>
  </r>
  <r>
    <s v="F"/>
    <n v="1900004503"/>
    <m/>
    <x v="1"/>
    <s v="OG-20-2202-3304-00000009"/>
    <d v="2019-12-10T00:00:00"/>
    <s v="Brokerage"/>
    <s v="Global Client Network GNB Inward"/>
    <x v="1"/>
    <n v="1897"/>
    <d v="2019-07-01T00:00:00"/>
    <s v="Ahmedabad"/>
  </r>
  <r>
    <s v="F"/>
    <n v="1900004505"/>
    <m/>
    <x v="1"/>
    <s v="OG-20-2202-3383-00000002"/>
    <d v="2019-12-10T00:00:00"/>
    <s v="Brokerage"/>
    <s v="Global Client Network GNB Inward"/>
    <x v="1"/>
    <n v="42500"/>
    <d v="2019-07-01T00:00:00"/>
    <s v="Ahmedabad"/>
  </r>
  <r>
    <s v="F"/>
    <n v="1900004507"/>
    <m/>
    <x v="1"/>
    <s v="OG-20-2202-4002-00000010"/>
    <d v="2019-12-10T00:00:00"/>
    <s v="Brokerage"/>
    <s v="Global Client Network GNB Inward"/>
    <x v="1"/>
    <n v="10917"/>
    <d v="2019-07-01T00:00:00"/>
    <s v="Ahmedabad"/>
  </r>
  <r>
    <s v="F"/>
    <n v="1900004518"/>
    <m/>
    <x v="1"/>
    <s v="OG-20-2202-4010-00000869"/>
    <d v="2019-12-10T00:00:00"/>
    <s v="Brokerage"/>
    <s v="Global Client Network GNB Inward"/>
    <x v="1"/>
    <n v="3375"/>
    <d v="2019-07-01T00:00:00"/>
    <s v="Ahmedabad"/>
  </r>
  <r>
    <s v="P"/>
    <n v="1900004535"/>
    <m/>
    <x v="1"/>
    <s v="1011/142530053/01/000"/>
    <d v="2019-12-10T00:00:00"/>
    <s v="Fees"/>
    <s v="Global Client Network GNB Inward"/>
    <x v="1"/>
    <n v="320175"/>
    <d v="2019-12-06T00:00:00"/>
    <s v="Ahmedabad"/>
  </r>
  <r>
    <s v="P"/>
    <n v="1900004535"/>
    <m/>
    <x v="1"/>
    <n v="3.1242015891005998E+18"/>
    <d v="2019-12-10T00:00:00"/>
    <s v="Fees"/>
    <s v="Global Client Network GNB Inward"/>
    <x v="1"/>
    <n v="320175"/>
    <d v="2019-12-06T00:00:00"/>
    <s v="Ahmedabad"/>
  </r>
  <r>
    <s v="P"/>
    <n v="1900004535"/>
    <m/>
    <x v="1"/>
    <s v="OG-19-2202-1018-00000052"/>
    <d v="2019-12-10T00:00:00"/>
    <s v="Fees"/>
    <s v="Global Client Network GNB Inward"/>
    <x v="1"/>
    <n v="320175"/>
    <d v="2019-12-06T00:00:00"/>
    <s v="Ahmedabad"/>
  </r>
  <r>
    <s v="S"/>
    <n v="1900004538"/>
    <m/>
    <x v="1"/>
    <s v="OG-20-2202-3315-00000009"/>
    <d v="2019-12-10T00:00:00"/>
    <s v="Fees"/>
    <s v="Global Client Network GNB Inward"/>
    <x v="1"/>
    <n v="168593"/>
    <d v="2019-05-28T00:00:00"/>
    <s v="Ahmedabad"/>
  </r>
  <r>
    <s v="S"/>
    <n v="1900004538"/>
    <m/>
    <x v="1"/>
    <s v="P0019200001/9999/100301"/>
    <d v="2019-12-10T00:00:00"/>
    <s v="Fees"/>
    <s v="Global Client Network GNB Inward"/>
    <x v="1"/>
    <n v="168593"/>
    <d v="2019-05-28T00:00:00"/>
    <s v="Ahmedabad"/>
  </r>
  <r>
    <s v="T"/>
    <n v="1900004894"/>
    <m/>
    <x v="1"/>
    <n v="43196279"/>
    <d v="2019-12-19T00:00:00"/>
    <s v="Brokerage"/>
    <s v="Global Client Network GNB Inward"/>
    <x v="1"/>
    <n v="2970"/>
    <d v="2019-09-22T00:00:00"/>
    <s v="Ahmedabad"/>
  </r>
  <r>
    <s v="C"/>
    <n v="1900004898"/>
    <n v="1"/>
    <x v="2"/>
    <n v="3.1142029633600998E+18"/>
    <d v="2019-12-19T00:00:00"/>
    <s v="Brokerage"/>
    <s v="Global Client Network GNB Inward"/>
    <x v="2"/>
    <n v="7022"/>
    <d v="2019-08-26T00:00:00"/>
    <s v="Ahmedabad"/>
  </r>
  <r>
    <s v="G"/>
    <n v="1900004909"/>
    <m/>
    <x v="1"/>
    <s v="0301004728-2019"/>
    <d v="2019-12-19T00:00:00"/>
    <s v="Brokerage"/>
    <s v="Global Client Network GNB Inward"/>
    <x v="1"/>
    <n v="202350"/>
    <d v="2019-09-30T00:00:00"/>
    <s v="Ahmedabad"/>
  </r>
  <r>
    <s v="G"/>
    <n v="1900004912"/>
    <n v="1"/>
    <x v="2"/>
    <n v="3.213400201191E+23"/>
    <d v="2019-12-19T00:00:00"/>
    <s v="Brokerage"/>
    <s v="Global Client Network GNB Inward"/>
    <x v="2"/>
    <n v="87500"/>
    <d v="2019-07-31T00:00:00"/>
    <s v="Ahmedabad"/>
  </r>
  <r>
    <s v="G"/>
    <n v="1900004917"/>
    <n v="1"/>
    <x v="2"/>
    <n v="22515779"/>
    <d v="2019-12-19T00:00:00"/>
    <s v="Brokerage"/>
    <s v="Global Client Network GNB Inward"/>
    <x v="2"/>
    <n v="44260"/>
    <d v="2019-09-30T00:00:00"/>
    <s v="Ahmedabad"/>
  </r>
  <r>
    <s v="G"/>
    <n v="1900004919"/>
    <m/>
    <x v="9"/>
    <n v="9.9000046190100005E+19"/>
    <d v="2019-12-19T00:00:00"/>
    <s v="Brokerage"/>
    <s v="Property  BI"/>
    <x v="0"/>
    <n v="11550"/>
    <d v="2019-09-08T00:00:00"/>
    <s v="Ahmedabad"/>
  </r>
  <r>
    <s v="G"/>
    <n v="1900004920"/>
    <m/>
    <x v="9"/>
    <n v="9.90000111903E+19"/>
    <d v="2019-12-19T00:00:00"/>
    <s v="Brokerage"/>
    <s v="Small Medium Enterpries SME"/>
    <x v="0"/>
    <n v="43033"/>
    <d v="2019-09-08T00:00:00"/>
    <s v="Ahmedabad"/>
  </r>
  <r>
    <s v="G"/>
    <n v="1900004922"/>
    <m/>
    <x v="9"/>
    <n v="9.9000046190100005E+19"/>
    <d v="2019-12-19T00:00:00"/>
    <s v="Brokerage"/>
    <s v="Property  BI"/>
    <x v="0"/>
    <n v="7700"/>
    <d v="2019-09-08T00:00:00"/>
    <s v="Ahmedabad"/>
  </r>
  <r>
    <s v="G"/>
    <n v="1900004923"/>
    <m/>
    <x v="9"/>
    <n v="9.90000111903E+19"/>
    <d v="2019-12-19T00:00:00"/>
    <s v="Brokerage"/>
    <s v="Small Medium Enterpries SME"/>
    <x v="0"/>
    <n v="72139"/>
    <d v="2019-09-08T00:00:00"/>
    <s v="Ahmedabad"/>
  </r>
  <r>
    <s v="G"/>
    <n v="1900004928"/>
    <n v="3"/>
    <x v="7"/>
    <n v="9.9000044190299996E+19"/>
    <d v="2019-12-19T00:00:00"/>
    <s v="Brokerage"/>
    <s v="Construction, Power &amp; Infrastructure"/>
    <x v="2"/>
    <n v="32585"/>
    <d v="2019-09-11T00:00:00"/>
    <s v="Ahmedabad"/>
  </r>
  <r>
    <s v="G"/>
    <n v="1900004933"/>
    <n v="3"/>
    <x v="7"/>
    <n v="9.9000044190299996E+19"/>
    <d v="2019-12-19T00:00:00"/>
    <s v="Brokerage"/>
    <s v="Construction, Power &amp; Infrastructure"/>
    <x v="2"/>
    <n v="8045"/>
    <d v="2019-09-22T00:00:00"/>
    <s v="Ahmedabad"/>
  </r>
  <r>
    <s v="P"/>
    <n v="1900004983"/>
    <m/>
    <x v="1"/>
    <s v="0000000010619837-01"/>
    <d v="2019-12-19T00:00:00"/>
    <s v="Brokerage"/>
    <s v="Global Client Network GNB Inward"/>
    <x v="1"/>
    <n v="26968"/>
    <d v="2019-10-25T00:00:00"/>
    <s v="Ahmedabad"/>
  </r>
  <r>
    <s v="P"/>
    <n v="1900004984"/>
    <m/>
    <x v="1"/>
    <s v="0000000007404252-02"/>
    <d v="2019-12-19T00:00:00"/>
    <s v="Brokerage"/>
    <s v="Global Client Network GNB Inward"/>
    <x v="1"/>
    <n v="2437"/>
    <d v="2019-10-26T00:00:00"/>
    <s v="Ahmedabad"/>
  </r>
  <r>
    <s v="P"/>
    <n v="1900004985"/>
    <m/>
    <x v="1"/>
    <s v="OG-19-2202-1018-00000052"/>
    <d v="2019-12-19T00:00:00"/>
    <s v="Brokerage"/>
    <s v="Global Client Network GNB Inward"/>
    <x v="1"/>
    <n v="53278"/>
    <d v="2019-01-01T00:00:00"/>
    <s v="Ahmedabad"/>
  </r>
  <r>
    <s v="P"/>
    <n v="1900004986"/>
    <m/>
    <x v="1"/>
    <s v="OG-19-2202-3383-00000007"/>
    <d v="2019-12-19T00:00:00"/>
    <s v="Brokerage"/>
    <s v="Global Client Network GNB Inward"/>
    <x v="1"/>
    <n v="30048"/>
    <d v="2019-01-01T00:00:00"/>
    <s v="Ahmedabad"/>
  </r>
  <r>
    <s v="P"/>
    <n v="1900004987"/>
    <m/>
    <x v="1"/>
    <n v="3.1142029974272998E+18"/>
    <d v="2019-12-19T00:00:00"/>
    <s v="Brokerage"/>
    <s v="Global Client Network GNB Inward"/>
    <x v="1"/>
    <n v="12500"/>
    <d v="2019-09-19T00:00:00"/>
    <s v="Ahmedabad"/>
  </r>
  <r>
    <s v="M"/>
    <n v="1900005036"/>
    <n v="1"/>
    <x v="2"/>
    <s v="ER00004563000100"/>
    <d v="2019-12-20T00:00:00"/>
    <s v="Brokerage"/>
    <s v="Global Client Network GNB Inward"/>
    <x v="2"/>
    <n v="3854"/>
    <d v="2019-04-30T00:00:00"/>
    <s v="Ahmedabad"/>
  </r>
  <r>
    <s v="M"/>
    <n v="1900005300"/>
    <m/>
    <x v="1"/>
    <n v="304003763"/>
    <d v="2019-12-24T00:00:00"/>
    <s v="Fees"/>
    <s v="Global Client Network GNB Inward"/>
    <x v="1"/>
    <n v="132392"/>
    <d v="2019-12-20T00:00:00"/>
    <s v="Ahmedabad"/>
  </r>
  <r>
    <s v="M"/>
    <n v="1900005300"/>
    <m/>
    <x v="1"/>
    <s v="1003/126704810/02/000"/>
    <d v="2019-12-24T00:00:00"/>
    <s v="Fees"/>
    <s v="Global Client Network GNB Inward"/>
    <x v="1"/>
    <n v="132392"/>
    <d v="2019-12-20T00:00:00"/>
    <s v="Ahmedabad"/>
  </r>
  <r>
    <s v="M"/>
    <n v="1900005300"/>
    <m/>
    <x v="1"/>
    <n v="2.4142020928135997E+18"/>
    <d v="2019-12-24T00:00:00"/>
    <s v="Fees"/>
    <s v="Global Client Network GNB Inward"/>
    <x v="1"/>
    <n v="132392"/>
    <d v="2019-12-20T00:00:00"/>
    <s v="Ahmedabad"/>
  </r>
  <r>
    <s v="M"/>
    <n v="1900005300"/>
    <m/>
    <x v="1"/>
    <s v="4092/151965577/01/000"/>
    <d v="2019-12-24T00:00:00"/>
    <s v="Fees"/>
    <s v="Global Client Network GNB Inward"/>
    <x v="1"/>
    <n v="132392"/>
    <d v="2019-12-20T00:00:00"/>
    <s v="Ahmedabad"/>
  </r>
  <r>
    <s v="S"/>
    <n v="1900005324"/>
    <n v="3"/>
    <x v="7"/>
    <n v="9.9000044190299996E+19"/>
    <d v="2019-12-24T00:00:00"/>
    <s v="Brokerage"/>
    <s v="Construction, Power &amp; Infrastructure"/>
    <x v="2"/>
    <n v="26805"/>
    <d v="2019-11-19T00:00:00"/>
    <s v="Ahmedabad"/>
  </r>
  <r>
    <s v="S"/>
    <n v="1900005325"/>
    <m/>
    <x v="3"/>
    <n v="43191791"/>
    <d v="2019-12-24T00:00:00"/>
    <s v="Brokerage"/>
    <s v="Employee Benefits EB"/>
    <x v="1"/>
    <n v="956"/>
    <d v="2019-07-03T00:00:00"/>
    <s v="Ahmedabad"/>
  </r>
  <r>
    <s v="A"/>
    <n v="1900005329"/>
    <n v="1"/>
    <x v="2"/>
    <n v="3.1142029634361999E+18"/>
    <d v="2019-12-24T00:00:00"/>
    <s v="Brokerage"/>
    <s v="Global Client Network GNB Inward"/>
    <x v="2"/>
    <n v="2089"/>
    <d v="2019-08-26T00:00:00"/>
    <s v="Ahmedabad"/>
  </r>
  <r>
    <s v="T"/>
    <n v="1900005331"/>
    <m/>
    <x v="1"/>
    <s v="OG-20-2202-1005-00000171-2019"/>
    <d v="2019-12-24T00:00:00"/>
    <s v="Brokerage"/>
    <s v="Global Client Network GNB Inward"/>
    <x v="1"/>
    <n v="8580"/>
    <d v="2019-09-21T00:00:00"/>
    <s v="Ahmedabad"/>
  </r>
  <r>
    <s v="F"/>
    <n v="1900005394"/>
    <m/>
    <x v="1"/>
    <s v="OG-20-2202-4004-00000062"/>
    <d v="2019-12-25T00:00:00"/>
    <s v="Brokerage"/>
    <s v="Global Client Network GNB Inward"/>
    <x v="1"/>
    <n v="60713"/>
    <d v="2019-07-01T00:00:00"/>
    <s v="Ahmedabad"/>
  </r>
  <r>
    <s v="G"/>
    <n v="1900005395"/>
    <m/>
    <x v="1"/>
    <n v="22531899"/>
    <d v="2019-12-25T00:00:00"/>
    <s v="Brokerage"/>
    <s v="Marine"/>
    <x v="1"/>
    <n v="50160"/>
    <d v="2019-10-27T00:00:00"/>
    <s v="Ahmedabad"/>
  </r>
  <r>
    <s v="G"/>
    <n v="1900005396"/>
    <m/>
    <x v="1"/>
    <s v="OG-19-2202-1018-00000047"/>
    <d v="2019-12-25T00:00:00"/>
    <s v="Brokerage"/>
    <s v="Global Client Network GNB Inward"/>
    <x v="3"/>
    <n v="71765"/>
    <d v="2019-10-26T00:00:00"/>
    <s v="Ahmedabad"/>
  </r>
  <r>
    <s v="P"/>
    <n v="1900005439"/>
    <n v="13"/>
    <x v="5"/>
    <s v="'99000044180300000048"/>
    <d v="2019-12-25T00:00:00"/>
    <s v="Brokerage"/>
    <s v="Construction, Power &amp; Infrastructure"/>
    <x v="2"/>
    <n v="62399"/>
    <d v="2019-11-14T00:00:00"/>
    <s v="Ahmedabad"/>
  </r>
  <r>
    <s v="O"/>
    <n v="1900005516"/>
    <n v="10"/>
    <x v="10"/>
    <n v="2280014070"/>
    <d v="2019-12-26T00:00:00"/>
    <s v="Brokerage"/>
    <s v="Liability"/>
    <x v="2"/>
    <n v="27530"/>
    <d v="2019-03-09T00:00:00"/>
    <s v="Ahmedabad"/>
  </r>
  <r>
    <s v="A"/>
    <n v="1900005526"/>
    <m/>
    <x v="4"/>
    <s v="180876-0000-01"/>
    <d v="2019-12-26T00:00:00"/>
    <s v="Brokerage"/>
    <s v="Employee Benefits EB"/>
    <x v="1"/>
    <n v="60000"/>
    <d v="2019-04-01T00:00:00"/>
    <s v="Ahmedabad"/>
  </r>
  <r>
    <s v="C"/>
    <n v="1900005527"/>
    <m/>
    <x v="1"/>
    <n v="1.203004619248E+19"/>
    <d v="2019-12-26T00:00:00"/>
    <s v="Brokerage"/>
    <s v="Global Client Network GNB Inward"/>
    <x v="1"/>
    <n v="77400"/>
    <d v="2019-08-10T00:00:00"/>
    <s v="Ahmedabad"/>
  </r>
  <r>
    <s v="C"/>
    <n v="1900005528"/>
    <m/>
    <x v="1"/>
    <n v="1.203004619248E+19"/>
    <d v="2019-12-26T00:00:00"/>
    <s v="Brokerage"/>
    <s v="Global Client Network GNB Inward"/>
    <x v="1"/>
    <n v="302812"/>
    <d v="2019-08-10T00:00:00"/>
    <s v="Ahmedabad"/>
  </r>
  <r>
    <s v="H"/>
    <n v="1900005529"/>
    <m/>
    <x v="5"/>
    <s v="'0655001664 03"/>
    <d v="2019-12-26T00:00:00"/>
    <s v="Brokerage"/>
    <s v="Property  BI"/>
    <x v="1"/>
    <n v="275569"/>
    <d v="2019-03-01T00:00:00"/>
    <s v="Ahmedabad"/>
  </r>
  <r>
    <s v="H"/>
    <n v="1900005530"/>
    <m/>
    <x v="5"/>
    <s v="'0304001755"/>
    <d v="2019-12-26T00:00:00"/>
    <s v="Brokerage"/>
    <s v="Liability"/>
    <x v="1"/>
    <n v="320000"/>
    <d v="2019-01-31T00:00:00"/>
    <s v="Ahmedabad"/>
  </r>
  <r>
    <s v="S"/>
    <n v="1900005531"/>
    <m/>
    <x v="4"/>
    <n v="3393"/>
    <d v="2019-12-26T00:00:00"/>
    <s v="Brokerage"/>
    <s v="Employee Benefits EB"/>
    <x v="1"/>
    <n v="114752"/>
    <d v="2019-11-01T00:00:00"/>
    <s v="Ahmedabad"/>
  </r>
  <r>
    <s v="S"/>
    <n v="1900005532"/>
    <m/>
    <x v="4"/>
    <s v="H0056637"/>
    <d v="2019-12-26T00:00:00"/>
    <s v="Brokerage"/>
    <s v="Employee Benefits EB"/>
    <x v="3"/>
    <n v="49027"/>
    <d v="2019-02-04T00:00:00"/>
    <s v="Ahmedabad"/>
  </r>
  <r>
    <s v="P"/>
    <n v="1900005555"/>
    <n v="13"/>
    <x v="5"/>
    <s v="'99000044180300000078"/>
    <d v="2019-12-26T00:00:00"/>
    <s v="Brokerage"/>
    <s v="Construction, Power &amp; Infrastructure"/>
    <x v="2"/>
    <n v="153332"/>
    <d v="2019-10-19T00:00:00"/>
    <s v="Ahmedabad"/>
  </r>
  <r>
    <s v="ABC"/>
    <n v="1900005760"/>
    <m/>
    <x v="9"/>
    <n v="2.4142027811737001E+18"/>
    <d v="2019-12-28T00:00:00"/>
    <s v="Brokerage"/>
    <s v="Marine"/>
    <x v="0"/>
    <n v="23591"/>
    <d v="2019-05-01T00:00:00"/>
    <s v="Ahmedabad"/>
  </r>
  <r>
    <s v="F"/>
    <n v="1900005761"/>
    <m/>
    <x v="1"/>
    <s v="OG-20-2202-3315-00000012"/>
    <d v="2019-12-28T00:00:00"/>
    <s v="Brokerage"/>
    <s v="Global Client Network GNB Inward"/>
    <x v="1"/>
    <n v="19181"/>
    <d v="2019-08-02T00:00:00"/>
    <s v="Ahmedabad"/>
  </r>
  <r>
    <s v="G"/>
    <n v="1900005767"/>
    <m/>
    <x v="9"/>
    <n v="2.3060011180300001E+19"/>
    <d v="2019-12-28T00:00:00"/>
    <s v="Brokerage"/>
    <s v="Small Medium Enterpries SME"/>
    <x v="0"/>
    <n v="8228"/>
    <d v="2019-02-28T00:00:00"/>
    <s v="Ahmedabad"/>
  </r>
  <r>
    <s v="G"/>
    <n v="1900005768"/>
    <m/>
    <x v="9"/>
    <n v="2.3060011180300001E+19"/>
    <d v="2019-12-28T00:00:00"/>
    <s v="Brokerage"/>
    <s v="Small Medium Enterpries SME"/>
    <x v="3"/>
    <n v="5241"/>
    <d v="2019-07-12T00:00:00"/>
    <s v="Ahmedabad"/>
  </r>
  <r>
    <s v="G"/>
    <n v="1900005769"/>
    <m/>
    <x v="9"/>
    <n v="9.9000046190799995E+19"/>
    <d v="2019-12-28T00:00:00"/>
    <s v="Brokerage"/>
    <s v="Small Medium Enterpries SME"/>
    <x v="3"/>
    <n v="13154"/>
    <d v="2019-10-10T00:00:00"/>
    <s v="Ahmedabad"/>
  </r>
  <r>
    <s v="G"/>
    <n v="1900005770"/>
    <m/>
    <x v="9"/>
    <n v="9.9000046190799995E+19"/>
    <d v="2019-12-28T00:00:00"/>
    <s v="Brokerage"/>
    <s v="Small Medium Enterpries SME"/>
    <x v="0"/>
    <n v="14461"/>
    <d v="2019-09-08T00:00:00"/>
    <s v="Ahmedabad"/>
  </r>
  <r>
    <s v="H"/>
    <n v="1900005771"/>
    <m/>
    <x v="1"/>
    <s v="2019-L0138835-FWC"/>
    <d v="2019-12-28T00:00:00"/>
    <s v="Brokerage"/>
    <s v="Global Client Network GNB Inward"/>
    <x v="1"/>
    <n v="2853"/>
    <d v="2019-06-23T00:00:00"/>
    <s v="Ahmedabad"/>
  </r>
  <r>
    <s v="H"/>
    <n v="1900005772"/>
    <m/>
    <x v="1"/>
    <s v="2019-L0139704-PBL"/>
    <d v="2019-12-28T00:00:00"/>
    <s v="Brokerage"/>
    <s v="Global Client Network GNB Inward"/>
    <x v="1"/>
    <n v="495"/>
    <d v="2019-06-23T00:00:00"/>
    <s v="Ahmedabad"/>
  </r>
  <r>
    <s v="H"/>
    <n v="1900005773"/>
    <m/>
    <x v="1"/>
    <s v="2018-F0513845-BSS"/>
    <d v="2019-12-28T00:00:00"/>
    <s v="Brokerage"/>
    <s v="Global Client Network GNB Inward"/>
    <x v="3"/>
    <n v="5891"/>
    <d v="2019-02-04T00:00:00"/>
    <s v="Ahmedabad"/>
  </r>
  <r>
    <s v="N"/>
    <n v="1900005774"/>
    <n v="3"/>
    <x v="7"/>
    <s v="OG-20-2202-4004-00000043"/>
    <d v="2019-12-28T00:00:00"/>
    <s v="Brokerage"/>
    <s v="Property  BI"/>
    <x v="2"/>
    <n v="4596"/>
    <d v="2019-05-16T00:00:00"/>
    <s v="Ahmedabad"/>
  </r>
  <r>
    <s v="S"/>
    <n v="1900005775"/>
    <n v="3"/>
    <x v="7"/>
    <n v="9.9000044180300005E+19"/>
    <d v="2019-12-28T00:00:00"/>
    <s v="Brokerage"/>
    <s v="Construction, Power &amp; Infrastructure"/>
    <x v="2"/>
    <n v="21443"/>
    <d v="2019-07-03T00:00:00"/>
    <s v="Ahmedabad"/>
  </r>
  <r>
    <s v="S"/>
    <n v="1900005776"/>
    <n v="3"/>
    <x v="7"/>
    <n v="9.9000044180300005E+19"/>
    <d v="2019-12-28T00:00:00"/>
    <s v="Brokerage"/>
    <s v="Construction, Power &amp; Infrastructure"/>
    <x v="2"/>
    <n v="21442"/>
    <d v="2019-10-20T00:00:00"/>
    <s v="Ahmedabad"/>
  </r>
  <r>
    <s v="S"/>
    <n v="1900005777"/>
    <n v="3"/>
    <x v="7"/>
    <n v="9.9000044180300005E+19"/>
    <d v="2019-12-28T00:00:00"/>
    <s v="Brokerage"/>
    <s v="Construction, Power &amp; Infrastructure"/>
    <x v="2"/>
    <n v="21443"/>
    <d v="2019-03-16T00:00:00"/>
    <s v="Ahmedabad"/>
  </r>
  <r>
    <s v="S"/>
    <n v="1900005778"/>
    <n v="3"/>
    <x v="7"/>
    <n v="9.9000044180300005E+19"/>
    <d v="2019-12-28T00:00:00"/>
    <s v="Brokerage"/>
    <s v="Construction, Power &amp; Infrastructure"/>
    <x v="2"/>
    <n v="17949"/>
    <d v="2019-07-03T00:00:00"/>
    <s v="Ahmedabad"/>
  </r>
  <r>
    <s v="S"/>
    <n v="1900005779"/>
    <n v="3"/>
    <x v="7"/>
    <n v="9.9000044180300005E+19"/>
    <d v="2019-12-28T00:00:00"/>
    <s v="Brokerage"/>
    <s v="Construction, Power &amp; Infrastructure"/>
    <x v="2"/>
    <n v="17949"/>
    <d v="2019-03-16T00:00:00"/>
    <s v="Ahmedabad"/>
  </r>
  <r>
    <s v="S"/>
    <n v="1900005780"/>
    <m/>
    <x v="3"/>
    <s v="PFS/I3353707/71/01/006343"/>
    <d v="2019-12-28T00:00:00"/>
    <s v="Brokerage"/>
    <s v="Property  BI"/>
    <x v="0"/>
    <n v="7889"/>
    <d v="2019-01-12T00:00:00"/>
    <s v="Ahmedabad"/>
  </r>
  <r>
    <s v="S"/>
    <n v="1900005781"/>
    <n v="3"/>
    <x v="7"/>
    <n v="3.1142031258438999E+18"/>
    <d v="2019-12-28T00:00:00"/>
    <s v="Brokerage"/>
    <s v="Liability"/>
    <x v="2"/>
    <n v="8198"/>
    <d v="2019-10-25T00:00:00"/>
    <s v="Ahmedabad"/>
  </r>
  <r>
    <s v="S"/>
    <n v="1900005782"/>
    <m/>
    <x v="4"/>
    <s v="H0048996"/>
    <d v="2019-12-28T00:00:00"/>
    <s v="Brokerage"/>
    <s v="Employee Benefits EB"/>
    <x v="3"/>
    <n v="18697"/>
    <d v="2019-03-11T00:00:00"/>
    <s v="Ahmedabad"/>
  </r>
  <r>
    <s v="S"/>
    <n v="1900005783"/>
    <m/>
    <x v="4"/>
    <s v="H0048996"/>
    <d v="2019-12-28T00:00:00"/>
    <s v="Brokerage"/>
    <s v="Employee Benefits EB"/>
    <x v="3"/>
    <n v="17140"/>
    <d v="2019-10-11T00:00:00"/>
    <s v="Ahmedabad"/>
  </r>
  <r>
    <s v="S"/>
    <n v="1900005784"/>
    <m/>
    <x v="4"/>
    <s v="H0048996"/>
    <d v="2019-12-28T00:00:00"/>
    <s v="Brokerage"/>
    <s v="Employee Benefits EB"/>
    <x v="3"/>
    <n v="8561"/>
    <d v="2019-11-14T00:00:00"/>
    <s v="Ahmedabad"/>
  </r>
  <r>
    <s v="T"/>
    <n v="1900005785"/>
    <m/>
    <x v="3"/>
    <n v="43191787"/>
    <d v="2019-12-28T00:00:00"/>
    <s v="Brokerage"/>
    <s v="Liability"/>
    <x v="1"/>
    <n v="6213"/>
    <d v="2019-07-03T00:00:00"/>
    <s v="Ahmedabad"/>
  </r>
  <r>
    <s v="T"/>
    <n v="1900005786"/>
    <m/>
    <x v="1"/>
    <s v="OG-20-2202-4097-00000201"/>
    <d v="2019-12-28T00:00:00"/>
    <s v="Brokerage"/>
    <s v="Global Client Network GNB Inward"/>
    <x v="1"/>
    <n v="8625"/>
    <d v="2019-09-21T00:00:00"/>
    <s v="Ahmedabad"/>
  </r>
  <r>
    <s v="T"/>
    <n v="1900005787"/>
    <m/>
    <x v="1"/>
    <s v="OG-20-2202-4097-00000170"/>
    <d v="2019-12-28T00:00:00"/>
    <s v="Brokerage"/>
    <s v="Global Client Network GNB Inward"/>
    <x v="1"/>
    <n v="4579"/>
    <d v="2019-09-21T00:00:00"/>
    <s v="Ahmedabad"/>
  </r>
  <r>
    <s v="T"/>
    <n v="1900005788"/>
    <m/>
    <x v="1"/>
    <s v="OG-19-2202-1005-00000153"/>
    <d v="2019-12-28T00:00:00"/>
    <s v="Brokerage"/>
    <s v="Global Client Network GNB Inward"/>
    <x v="3"/>
    <n v="1980"/>
    <d v="2019-06-14T00:00:00"/>
    <s v="Ahmedabad"/>
  </r>
  <r>
    <s v="T"/>
    <n v="1900005789"/>
    <m/>
    <x v="1"/>
    <s v="OG-20-2202-4097-00000171"/>
    <d v="2019-12-28T00:00:00"/>
    <s v="Brokerage"/>
    <s v="Global Client Network GNB Inward"/>
    <x v="1"/>
    <n v="3330"/>
    <d v="2019-09-21T00:00:00"/>
    <s v="Ahmedabad"/>
  </r>
  <r>
    <s v="P"/>
    <n v="1900005910"/>
    <n v="2"/>
    <x v="6"/>
    <s v="'99000044180300000047"/>
    <d v="2019-12-31T00:00:00"/>
    <s v="Brokerage"/>
    <s v="Construction, Power &amp; Infrastructure"/>
    <x v="2"/>
    <n v="90282"/>
    <d v="2019-02-27T00:00:00"/>
    <s v="Ahmedabad"/>
  </r>
  <r>
    <s v="P"/>
    <n v="1900005911"/>
    <n v="13"/>
    <x v="5"/>
    <s v="'99000044180300000048"/>
    <d v="2019-12-31T00:00:00"/>
    <s v="Brokerage"/>
    <s v="Construction, Power &amp; Infrastructure"/>
    <x v="2"/>
    <n v="68639"/>
    <d v="2019-05-14T00:00:00"/>
    <s v="Ahmedabad"/>
  </r>
  <r>
    <s v="P"/>
    <n v="1900005912"/>
    <n v="2"/>
    <x v="6"/>
    <s v="'99000044180300000047"/>
    <d v="2019-12-31T00:00:00"/>
    <s v="Brokerage"/>
    <s v="Construction, Power &amp; Infrastructure"/>
    <x v="2"/>
    <n v="90282"/>
    <d v="2019-08-27T00:00:00"/>
    <s v="Ahmedabad"/>
  </r>
  <r>
    <s v="P"/>
    <n v="1900005913"/>
    <n v="2"/>
    <x v="6"/>
    <s v="'99000044180300000047"/>
    <d v="2019-12-31T00:00:00"/>
    <s v="Brokerage"/>
    <s v="Construction, Power &amp; Infrastructure"/>
    <x v="2"/>
    <n v="90282"/>
    <d v="2019-05-27T00:00:00"/>
    <s v="Ahmedabad"/>
  </r>
  <r>
    <s v="P"/>
    <n v="1900005915"/>
    <n v="13"/>
    <x v="5"/>
    <s v="'99000044180300000076"/>
    <d v="2019-12-31T00:00:00"/>
    <s v="Brokerage"/>
    <s v="Construction, Power &amp; Infrastructure"/>
    <x v="2"/>
    <n v="67102"/>
    <d v="2019-03-27T00:00:00"/>
    <s v="Ahmedabad"/>
  </r>
  <r>
    <s v="H"/>
    <n v="1900005959"/>
    <m/>
    <x v="5"/>
    <s v="'0300004329"/>
    <d v="2019-12-31T00:00:00"/>
    <s v="Brokerage"/>
    <s v="Liability"/>
    <x v="1"/>
    <n v="125000"/>
    <d v="2019-01-31T00:00:00"/>
    <s v="Ahmedabad"/>
  </r>
  <r>
    <s v="M"/>
    <n v="1900005960"/>
    <m/>
    <x v="8"/>
    <s v="TBA"/>
    <d v="2019-12-31T00:00:00"/>
    <s v="Brokerage"/>
    <s v="Trade Credit &amp;amp; Political Risk"/>
    <x v="1"/>
    <n v="115781"/>
    <d v="2019-07-28T00:00:00"/>
    <s v="Ahmedabad"/>
  </r>
  <r>
    <s v="C"/>
    <n v="1900005961"/>
    <m/>
    <x v="5"/>
    <s v="'23060036180200000022"/>
    <d v="2019-12-31T00:00:00"/>
    <s v="Brokerage"/>
    <s v="Liability"/>
    <x v="1"/>
    <n v="137500"/>
    <d v="2019-01-01T00:00:00"/>
    <s v="Ahmedabad"/>
  </r>
  <r>
    <s v="P"/>
    <n v="1900005962"/>
    <n v="2"/>
    <x v="6"/>
    <s v="'99000044180300000078"/>
    <d v="2019-12-31T00:00:00"/>
    <s v="Brokerage"/>
    <s v="Construction, Power &amp; Infrastructure"/>
    <x v="2"/>
    <n v="208093"/>
    <d v="2019-03-25T00:00:00"/>
    <s v="Ahmedabad"/>
  </r>
  <r>
    <s v="P"/>
    <n v="1900005964"/>
    <n v="2"/>
    <x v="6"/>
    <s v="'99000044180300000078"/>
    <d v="2019-12-31T00:00:00"/>
    <s v="Brokerage"/>
    <s v="Construction, Power &amp; Infrastructure"/>
    <x v="2"/>
    <n v="153332"/>
    <d v="2019-07-07T00:00:00"/>
    <s v="Ahmedabad"/>
  </r>
  <r>
    <s v="C"/>
    <n v="1900005965"/>
    <m/>
    <x v="5"/>
    <s v="'91000036191700000002"/>
    <d v="2019-12-31T00:00:00"/>
    <s v="Brokerage"/>
    <s v="Liability"/>
    <x v="1"/>
    <n v="131250"/>
    <d v="2019-05-23T00:00:00"/>
    <s v="Ahmedabad"/>
  </r>
  <r>
    <s v="S"/>
    <n v="2000001072"/>
    <m/>
    <x v="9"/>
    <n v="2.4142025629033999E+18"/>
    <d v="2020-01-03T00:00:00"/>
    <s v="Brokerage"/>
    <s v="Marine"/>
    <x v="3"/>
    <n v="56100"/>
    <d v="2019-03-08T00:00:00"/>
    <s v="Ahmedabad"/>
  </r>
  <r>
    <s v="H"/>
    <n v="2000001076"/>
    <m/>
    <x v="5"/>
    <s v="0830016972 02"/>
    <d v="2020-01-03T00:00:00"/>
    <s v="Brokerage"/>
    <s v="Marine"/>
    <x v="1"/>
    <n v="50333"/>
    <d v="2019-03-01T00:00:00"/>
    <s v="Ahmedabad"/>
  </r>
  <r>
    <s v="T"/>
    <n v="2000001082"/>
    <m/>
    <x v="5"/>
    <n v="41046110"/>
    <d v="2020-01-03T00:00:00"/>
    <s v="Brokerage"/>
    <s v="Liability"/>
    <x v="1"/>
    <n v="74250"/>
    <d v="2019-04-09T00:00:00"/>
    <s v="Ahmedabad"/>
  </r>
  <r>
    <s v="N"/>
    <n v="2000001083"/>
    <m/>
    <x v="3"/>
    <s v="4101191100000008-00"/>
    <d v="2020-01-03T00:00:00"/>
    <s v="Brokerage"/>
    <s v="Employee Benefits EB"/>
    <x v="1"/>
    <n v="48929"/>
    <d v="2019-11-10T00:00:00"/>
    <s v="Ahmedabad"/>
  </r>
  <r>
    <s v="P"/>
    <n v="2000001086"/>
    <n v="1"/>
    <x v="2"/>
    <n v="1.11200441808E+19"/>
    <d v="2020-01-03T00:00:00"/>
    <s v="Brokerage"/>
    <s v="Global Client Network GNB Inward"/>
    <x v="2"/>
    <n v="49401"/>
    <d v="2019-01-03T00:00:00"/>
    <s v="Ahmedabad"/>
  </r>
  <r>
    <s v="S"/>
    <n v="2000001563"/>
    <m/>
    <x v="3"/>
    <s v="MCO/I3350570/71/01/006343"/>
    <d v="2020-01-16T00:00:00"/>
    <s v="Brokerage"/>
    <s v="Marine"/>
    <x v="0"/>
    <n v="9075"/>
    <d v="2019-01-12T00:00:00"/>
    <s v="Ahmedabad"/>
  </r>
  <r>
    <s v="M"/>
    <n v="2000001567"/>
    <n v="13"/>
    <x v="5"/>
    <s v="'11120044180300000011"/>
    <d v="2020-01-16T00:00:00"/>
    <s v="Brokerage"/>
    <s v="Construction, Power &amp; Infrastructure"/>
    <x v="2"/>
    <n v="24072"/>
    <d v="2019-03-13T00:00:00"/>
    <s v="Ahmedabad"/>
  </r>
  <r>
    <s v="T"/>
    <n v="2000001570"/>
    <m/>
    <x v="4"/>
    <s v="LPGPA0000000200/01"/>
    <d v="2020-01-16T00:00:00"/>
    <s v="Brokerage"/>
    <s v="Employee Benefits EB"/>
    <x v="1"/>
    <n v="5550"/>
    <d v="2019-01-04T00:00:00"/>
    <s v="Ahmedabad"/>
  </r>
  <r>
    <s v="P"/>
    <n v="2000001575"/>
    <n v="13"/>
    <x v="5"/>
    <s v="'99000046192400000039"/>
    <d v="2020-01-16T00:00:00"/>
    <s v="Brokerage"/>
    <s v="Property  BI"/>
    <x v="2"/>
    <n v="10938"/>
    <d v="2019-06-12T00:00:00"/>
    <s v="Ahmedabad"/>
  </r>
  <r>
    <s v="S"/>
    <n v="2000001579"/>
    <n v="3"/>
    <x v="7"/>
    <n v="2280038722"/>
    <d v="2020-01-16T00:00:00"/>
    <s v="Brokerage"/>
    <s v="Emerging Corporates Group ECG"/>
    <x v="2"/>
    <n v="2789"/>
    <d v="2019-07-15T00:00:00"/>
    <s v="Ahmedabad"/>
  </r>
  <r>
    <s v="S"/>
    <n v="2000001583"/>
    <m/>
    <x v="9"/>
    <n v="2.4142025629033999E+18"/>
    <d v="2020-01-16T00:00:00"/>
    <s v="Brokerage"/>
    <s v="Marine"/>
    <x v="3"/>
    <n v="14025"/>
    <d v="2019-10-22T00:00:00"/>
    <s v="Ahmedabad"/>
  </r>
  <r>
    <s v="G"/>
    <n v="2000001589"/>
    <m/>
    <x v="1"/>
    <s v="32099602-01"/>
    <d v="2020-01-16T00:00:00"/>
    <s v="Brokerage"/>
    <s v="Global Client Network GNB Inward"/>
    <x v="1"/>
    <n v="1112"/>
    <d v="2019-01-23T00:00:00"/>
    <s v="Ahmedabad"/>
  </r>
  <r>
    <s v="F"/>
    <n v="2000001598"/>
    <m/>
    <x v="4"/>
    <n v="2.9992015408021002E+18"/>
    <d v="2020-01-16T00:00:00"/>
    <s v="Brokerage"/>
    <s v="Employee Benefits EB"/>
    <x v="1"/>
    <n v="4302"/>
    <d v="2019-11-01T00:00:00"/>
    <s v="Ahmedabad"/>
  </r>
  <r>
    <s v="H"/>
    <n v="2000001604"/>
    <n v="13"/>
    <x v="5"/>
    <s v="'2302003268"/>
    <d v="2020-01-16T00:00:00"/>
    <s v="Brokerage"/>
    <s v="Liability"/>
    <x v="2"/>
    <n v="21875"/>
    <d v="2019-02-11T00:00:00"/>
    <s v="Ahmedaba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n v="3"/>
    <s v="Nishant Sharma"/>
    <x v="0"/>
    <s v="Construction Power &amp; Infrastructure"/>
    <n v="139240"/>
    <d v="2019-07-17T00:00:00"/>
    <s v="Fees"/>
    <s v="Ahmedabad"/>
  </r>
  <r>
    <s v="A"/>
    <n v="3"/>
    <s v="Nishant Sharma"/>
    <x v="0"/>
    <s v="Construction Power &amp; Infrastructure"/>
    <n v="139240"/>
    <d v="2019-01-21T00:00:00"/>
    <s v="Fees"/>
    <s v="Ahmedabad"/>
  </r>
  <r>
    <s v="B"/>
    <n v="1"/>
    <s v="Vinay"/>
    <x v="1"/>
    <s v="GL Client Network GNB Inward"/>
    <n v="2200"/>
    <d v="2019-12-20T00:00:00"/>
    <s v="Fees"/>
    <s v="Ahmedabad"/>
  </r>
  <r>
    <s v="C"/>
    <n v="1"/>
    <s v="Vinay"/>
    <x v="1"/>
    <s v="GL Client Network GNB Inward"/>
    <n v="4500"/>
    <d v="2019-01-25T00:00:00"/>
    <s v="Fees"/>
    <s v="Ahmedabad"/>
  </r>
  <r>
    <s v="D"/>
    <n v="3"/>
    <s v="Nishant Sharma"/>
    <x v="0"/>
    <s v="Construction Power &amp; Infrastructure"/>
    <n v="118000"/>
    <d v="2019-03-15T00:00:00"/>
    <s v="Fees"/>
    <s v="Ahmedabad"/>
  </r>
  <r>
    <s v="E"/>
    <n v="1"/>
    <s v="Vinay"/>
    <x v="1"/>
    <s v="GL Client Network GNB Inward"/>
    <n v="2800"/>
    <d v="2019-05-28T00:00:00"/>
    <s v="Fees"/>
    <s v="Ahmedabad"/>
  </r>
  <r>
    <s v="F"/>
    <n v="1"/>
    <s v="Vinay"/>
    <x v="1"/>
    <s v="GL Client Network GNB Inward"/>
    <n v="3241"/>
    <d v="2019-01-25T00:00:00"/>
    <s v="Fees"/>
    <s v="Ahmedabad"/>
  </r>
  <r>
    <s v="G"/>
    <n v="2"/>
    <s v="Abhinav Shivam"/>
    <x v="2"/>
    <s v="Liability"/>
    <n v="100000"/>
    <d v="2019-04-10T00:00:00"/>
    <s v="Fees"/>
    <s v="Ahmedabad"/>
  </r>
  <r>
    <s v="H"/>
    <n v="1"/>
    <s v="Vinay"/>
    <x v="1"/>
    <s v="GL Client Network GNB Inward"/>
    <n v="5310"/>
    <d v="2019-12-06T00:00:00"/>
    <s v="Fees"/>
    <s v="Ahmedabad"/>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O"/>
    <s v="OG-19-2001-3315-00000015"/>
    <n v="12"/>
    <x v="0"/>
    <s v="Active"/>
    <d v="2018-04-02T00:00:00"/>
    <d v="2019-04-01T00:00:00"/>
    <s v="Liability"/>
    <s v="Global Client Network GNB Inward"/>
    <x v="0"/>
    <n v="0"/>
    <d v="2018-08-02T00:00:00"/>
    <s v="Brokerage"/>
    <s v="Inception"/>
    <m/>
    <d v="2020-01-22T00:00:00"/>
    <s v="Ahmedabad"/>
  </r>
  <r>
    <s v="O"/>
    <s v="4066/130374729/01/000"/>
    <n v="12"/>
    <x v="0"/>
    <s v="Active"/>
    <d v="2018-04-01T00:00:00"/>
    <d v="2019-03-31T00:00:00"/>
    <s v="Liability"/>
    <s v="Global Client Network GNB Inward"/>
    <x v="0"/>
    <n v="0"/>
    <d v="2018-04-01T00:00:00"/>
    <s v="Brokerage"/>
    <s v="Inception"/>
    <m/>
    <d v="2020-01-22T00:00:00"/>
    <s v="Ahmedabad"/>
  </r>
  <r>
    <s v="EE"/>
    <s v="0000000008502066-01"/>
    <n v="3"/>
    <x v="1"/>
    <s v="Active"/>
    <d v="2019-03-01T00:00:00"/>
    <d v="2020-02-29T00:00:00"/>
    <s v="Marine"/>
    <s v="Global Client Network GNB Inward"/>
    <x v="0"/>
    <n v="0"/>
    <m/>
    <s v="Brokerage"/>
    <s v="Endorsement"/>
    <m/>
    <d v="2020-01-22T00:00:00"/>
    <s v="Ahmedabad"/>
  </r>
  <r>
    <s v="EE"/>
    <s v="OG-19-2202-3315-00000007-1"/>
    <n v="3"/>
    <x v="1"/>
    <s v="Inactive"/>
    <d v="2018-07-02T00:00:00"/>
    <d v="2019-06-30T00:00:00"/>
    <s v="Liability"/>
    <s v="Global Client Network GNB Inward"/>
    <x v="0"/>
    <n v="0"/>
    <d v="2019-06-30T00:00:00"/>
    <s v="Brokerage"/>
    <s v="Inception"/>
    <m/>
    <d v="2020-01-22T00:00:00"/>
    <s v="Ahmedabad"/>
  </r>
  <r>
    <s v="XYZ"/>
    <s v="'1213004416P109402880"/>
    <n v="1"/>
    <x v="2"/>
    <s v="Active"/>
    <d v="2016-09-23T00:00:00"/>
    <d v="2019-09-22T00:00:00"/>
    <s v="Engineering"/>
    <s v="Construction Power &amp; Infrastructure"/>
    <x v="1"/>
    <n v="0"/>
    <m/>
    <s v="Brokerage"/>
    <s v="Endorsement"/>
    <m/>
    <d v="2020-01-22T00:00:00"/>
    <s v="Ahmedabad"/>
  </r>
  <r>
    <s v="XYZ"/>
    <s v="'1213004416P109402880"/>
    <n v="1"/>
    <x v="2"/>
    <s v="Active"/>
    <d v="2016-09-23T00:00:00"/>
    <d v="2019-09-22T00:00:00"/>
    <s v="Engineering"/>
    <s v="Construction Power &amp; Infrastructure"/>
    <x v="1"/>
    <n v="0"/>
    <m/>
    <s v="Brokerage"/>
    <s v="Endorsement"/>
    <m/>
    <d v="2020-01-22T00:00:00"/>
    <s v="Ahmedabad"/>
  </r>
  <r>
    <s v="XYZ"/>
    <s v="'1213004416P109402880"/>
    <n v="1"/>
    <x v="2"/>
    <s v="Active"/>
    <d v="2016-09-23T00:00:00"/>
    <d v="2019-09-22T00:00:00"/>
    <s v="Engineering"/>
    <s v="Construction Power &amp; Infrastructure"/>
    <x v="1"/>
    <n v="0"/>
    <m/>
    <s v="Brokerage"/>
    <s v="Endorsement"/>
    <m/>
    <d v="2020-01-22T00:00:00"/>
    <s v="Ahmedabad"/>
  </r>
  <r>
    <s v="XYZ"/>
    <s v="'23070044150300000010"/>
    <n v="11"/>
    <x v="3"/>
    <s v="Active"/>
    <d v="2015-10-13T00:00:00"/>
    <d v="2019-10-12T00:00:00"/>
    <s v="Engineering"/>
    <s v="Construction Power &amp; Infrastructure"/>
    <x v="2"/>
    <n v="0"/>
    <d v="2015-10-13T00:00:00"/>
    <s v="Brokerage"/>
    <s v="Inception"/>
    <m/>
    <d v="2020-01-22T00:00:00"/>
    <s v="Ahmedabad"/>
  </r>
  <r>
    <s v="XYZ"/>
    <s v="'23070044170300000002"/>
    <n v="11"/>
    <x v="3"/>
    <s v="Active"/>
    <d v="2017-05-19T00:00:00"/>
    <d v="2019-11-18T00:00:00"/>
    <s v="Engineering"/>
    <s v="Construction Power &amp; Infrastructure"/>
    <x v="2"/>
    <n v="0"/>
    <d v="2017-05-19T00:00:00"/>
    <s v="Brokerage"/>
    <s v="Inception"/>
    <m/>
    <d v="2020-01-22T00:00:00"/>
    <s v="Ahmedabad"/>
  </r>
  <r>
    <s v="XYZ"/>
    <s v="5004/118413988/00/000"/>
    <n v="1"/>
    <x v="2"/>
    <s v="Active"/>
    <d v="2016-09-21T00:00:00"/>
    <d v="2020-06-20T00:00:00"/>
    <s v="Engineering"/>
    <s v="Construction Power &amp; Infrastructure"/>
    <x v="2"/>
    <n v="0"/>
    <d v="2016-09-21T00:00:00"/>
    <s v="Brokerage"/>
    <s v="Endorsement"/>
    <m/>
    <d v="2020-01-22T00:00:00"/>
    <s v="Ahmedabad"/>
  </r>
  <r>
    <s v="SRE"/>
    <s v="1.95269E+11"/>
    <n v="13"/>
    <x v="4"/>
    <s v="Inactive"/>
    <d v="2018-11-10T00:00:00"/>
    <d v="2019-11-09T00:00:00"/>
    <s v="Employee Benefits"/>
    <s v="Employee Benefits EB"/>
    <x v="2"/>
    <n v="0"/>
    <d v="2018-11-10T00:00:00"/>
    <s v="Brokerage"/>
    <s v="Inception"/>
    <m/>
    <d v="2020-01-22T00:00:00"/>
    <s v="Ahmedabad"/>
  </r>
  <r>
    <s v="SRE"/>
    <s v="2.4122E+18"/>
    <n v="13"/>
    <x v="4"/>
    <s v="Inactive"/>
    <d v="2018-01-12T00:00:00"/>
    <d v="2019-01-11T00:00:00"/>
    <s v="Marine"/>
    <s v="Marine"/>
    <x v="2"/>
    <n v="0"/>
    <m/>
    <s v="Brokerage"/>
    <s v="Endorsement"/>
    <m/>
    <d v="2020-01-22T00:00:00"/>
    <s v="Ahmedabad"/>
  </r>
  <r>
    <s v="SRE"/>
    <s v="0000000007919559-01"/>
    <n v="1"/>
    <x v="2"/>
    <s v="Active"/>
    <d v="2018-12-28T00:00:00"/>
    <d v="2019-12-27T00:00:00"/>
    <s v="Marine"/>
    <s v="Marine"/>
    <x v="2"/>
    <n v="0"/>
    <m/>
    <s v="Brokerage"/>
    <s v="Endorsement"/>
    <m/>
    <d v="2020-01-22T00:00:00"/>
    <s v="Ahmedabad"/>
  </r>
  <r>
    <s v="DDD"/>
    <s v="1011/142530053/01/000"/>
    <n v="3"/>
    <x v="1"/>
    <s v="Active"/>
    <d v="2019-01-01T00:00:00"/>
    <d v="2019-12-31T00:00:00"/>
    <s v="Fire"/>
    <s v="Global Client Network GNB Inward"/>
    <x v="0"/>
    <n v="0"/>
    <d v="2019-01-01T00:00:00"/>
    <s v="Brokerage"/>
    <s v="Inception"/>
    <m/>
    <d v="2020-01-22T00:00:00"/>
    <s v="Ahmedabad"/>
  </r>
  <r>
    <s v="DDD"/>
    <s v="'99000044180300000047"/>
    <n v="1"/>
    <x v="2"/>
    <s v="Active"/>
    <d v="2018-08-27T00:00:00"/>
    <d v="2020-08-26T00:00:00"/>
    <s v="Engineering"/>
    <s v="Construction Power &amp; Infrastructure"/>
    <x v="2"/>
    <n v="0"/>
    <d v="2020-02-27T00:00:00"/>
    <s v="Brokerage"/>
    <s v="Inception"/>
    <m/>
    <d v="2020-01-22T00:00:00"/>
    <s v="Ahmedabad"/>
  </r>
  <r>
    <s v="DDD"/>
    <s v="'99000044180300000047"/>
    <n v="1"/>
    <x v="2"/>
    <s v="Active"/>
    <d v="2018-08-27T00:00:00"/>
    <d v="2020-08-26T00:00:00"/>
    <s v="Engineering"/>
    <s v="Construction Power &amp; Infrastructure"/>
    <x v="2"/>
    <n v="0"/>
    <d v="2020-02-27T00:00:00"/>
    <s v="Brokerage"/>
    <s v="Inception"/>
    <m/>
    <d v="2020-01-22T00:00:00"/>
    <s v="Ahmedabad"/>
  </r>
  <r>
    <s v="DDD"/>
    <s v="'99000044180300000047"/>
    <n v="1"/>
    <x v="2"/>
    <s v="Active"/>
    <d v="2018-08-27T00:00:00"/>
    <d v="2020-08-26T00:00:00"/>
    <s v="Engineering"/>
    <s v="Construction Power &amp; Infrastructure"/>
    <x v="2"/>
    <n v="0"/>
    <d v="2020-02-27T00:00:00"/>
    <s v="Brokerage"/>
    <s v="Inception"/>
    <m/>
    <d v="2020-01-22T00:00:00"/>
    <s v="Ahmedabad"/>
  </r>
  <r>
    <s v="DDD"/>
    <s v="'99000044180300000047"/>
    <n v="1"/>
    <x v="2"/>
    <s v="Active"/>
    <d v="2018-08-27T00:00:00"/>
    <d v="2020-08-26T00:00:00"/>
    <s v="Engineering"/>
    <s v="Construction Power &amp; Infrastructure"/>
    <x v="2"/>
    <n v="0"/>
    <d v="2020-02-27T00:00:00"/>
    <s v="Brokerage"/>
    <s v="Inception"/>
    <m/>
    <d v="2020-01-22T00:00:00"/>
    <s v="Ahmedabad"/>
  </r>
  <r>
    <s v="DDD"/>
    <s v="'99000044180300000047"/>
    <n v="1"/>
    <x v="2"/>
    <s v="Active"/>
    <d v="2018-08-27T00:00:00"/>
    <d v="2020-08-26T00:00:00"/>
    <s v="Engineering"/>
    <s v="Construction Power &amp; Infrastructure"/>
    <x v="2"/>
    <n v="0"/>
    <d v="2018-11-27T00:00:00"/>
    <s v="Brokerage"/>
    <s v="Inception"/>
    <m/>
    <d v="2020-01-22T00:00:00"/>
    <s v="Ahmedabad"/>
  </r>
  <r>
    <s v="DDD"/>
    <s v="'99000044180300000047"/>
    <n v="1"/>
    <x v="2"/>
    <s v="Active"/>
    <d v="2018-08-27T00:00:00"/>
    <d v="2020-08-26T00:00:00"/>
    <s v="Engineering"/>
    <s v="Construction Power &amp; Infrastructure"/>
    <x v="2"/>
    <n v="0"/>
    <d v="2019-02-27T00:00:00"/>
    <s v="Brokerage"/>
    <s v="Inception"/>
    <m/>
    <d v="2020-01-22T00:00:00"/>
    <s v="Ahmedabad"/>
  </r>
  <r>
    <s v="DDD"/>
    <s v="'99000044180300000047"/>
    <n v="1"/>
    <x v="2"/>
    <s v="Active"/>
    <d v="2018-08-27T00:00:00"/>
    <d v="2020-08-26T00:00:00"/>
    <s v="Engineering"/>
    <s v="Construction Power &amp; Infrastructure"/>
    <x v="2"/>
    <n v="0"/>
    <d v="2019-05-27T00:00:00"/>
    <s v="Brokerage"/>
    <s v="Inception"/>
    <m/>
    <d v="2020-01-22T00:00:00"/>
    <s v="Ahmedabad"/>
  </r>
  <r>
    <s v="DDD"/>
    <s v="'99000044180300000047"/>
    <n v="1"/>
    <x v="2"/>
    <s v="Active"/>
    <d v="2018-08-27T00:00:00"/>
    <d v="2020-08-26T00:00:00"/>
    <s v="Engineering"/>
    <s v="Construction Power &amp; Infrastructure"/>
    <x v="2"/>
    <n v="0"/>
    <d v="2019-08-27T00:00:00"/>
    <s v="Brokerage"/>
    <s v="Inception"/>
    <m/>
    <d v="2020-01-22T00:00:00"/>
    <s v="Ahmedabad"/>
  </r>
  <r>
    <s v="DDD"/>
    <s v="'99000044180300000047"/>
    <n v="1"/>
    <x v="2"/>
    <s v="Active"/>
    <d v="2018-08-27T00:00:00"/>
    <d v="2020-08-26T00:00:00"/>
    <s v="Engineering"/>
    <s v="Construction Power &amp; Infrastructure"/>
    <x v="2"/>
    <n v="0"/>
    <d v="2019-11-27T00:00:00"/>
    <s v="Brokerage"/>
    <s v="Inception"/>
    <m/>
    <d v="2020-01-22T00:00:00"/>
    <s v="Ahmedabad"/>
  </r>
  <r>
    <s v="DDD"/>
    <s v="'99000044180300000047"/>
    <n v="1"/>
    <x v="2"/>
    <s v="Active"/>
    <d v="2018-08-27T00:00:00"/>
    <d v="2020-08-26T00:00:00"/>
    <s v="Engineering"/>
    <s v="Construction Power &amp; Infrastructure"/>
    <x v="2"/>
    <n v="0"/>
    <d v="2018-08-27T00:00:00"/>
    <s v="Brokerage"/>
    <s v="Inception"/>
    <m/>
    <d v="2020-01-22T00:00:00"/>
    <s v="Ahmedabad"/>
  </r>
  <r>
    <s v="DDD"/>
    <s v="'99000044180300000048"/>
    <n v="1"/>
    <x v="2"/>
    <s v="Active"/>
    <d v="2018-08-14T00:00:00"/>
    <d v="2021-02-13T00:00:00"/>
    <s v="Engineering"/>
    <s v="Construction Power &amp; Infrastructure"/>
    <x v="2"/>
    <n v="0"/>
    <d v="2020-08-14T00:00:00"/>
    <s v="Brokerage"/>
    <s v="Inception"/>
    <m/>
    <d v="2020-01-22T00:00:00"/>
    <s v="Ahmedabad"/>
  </r>
  <r>
    <s v="DDD"/>
    <s v="'99000044180300000048"/>
    <n v="1"/>
    <x v="2"/>
    <s v="Active"/>
    <d v="2018-08-14T00:00:00"/>
    <d v="2021-02-13T00:00:00"/>
    <s v="Engineering"/>
    <s v="Construction Power &amp; Infrastructure"/>
    <x v="2"/>
    <n v="0"/>
    <d v="2020-08-14T00:00:00"/>
    <s v="Brokerage"/>
    <s v="Inception"/>
    <m/>
    <d v="2020-01-22T00:00:00"/>
    <s v="Ahmedabad"/>
  </r>
  <r>
    <s v="DDD"/>
    <s v="'99000044180300000048"/>
    <n v="1"/>
    <x v="2"/>
    <s v="Active"/>
    <d v="2018-08-14T00:00:00"/>
    <d v="2021-02-13T00:00:00"/>
    <s v="Engineering"/>
    <s v="Construction Power &amp; Infrastructure"/>
    <x v="2"/>
    <n v="0"/>
    <d v="2020-08-14T00:00:00"/>
    <s v="Brokerage"/>
    <s v="Inception"/>
    <m/>
    <d v="2020-01-22T00:00:00"/>
    <s v="Ahmedabad"/>
  </r>
  <r>
    <s v="DDD"/>
    <s v="'99000044180300000048"/>
    <n v="1"/>
    <x v="2"/>
    <s v="Active"/>
    <d v="2018-08-14T00:00:00"/>
    <d v="2021-02-13T00:00:00"/>
    <s v="Engineering"/>
    <s v="Construction Power &amp; Infrastructure"/>
    <x v="2"/>
    <n v="0"/>
    <d v="2020-08-14T00:00:00"/>
    <s v="Brokerage"/>
    <s v="Inception"/>
    <m/>
    <d v="2020-01-22T00:00:00"/>
    <s v="Ahmedabad"/>
  </r>
  <r>
    <s v="DDD"/>
    <s v="'99000044180300000048"/>
    <n v="1"/>
    <x v="2"/>
    <s v="Active"/>
    <d v="2018-08-14T00:00:00"/>
    <d v="2021-02-13T00:00:00"/>
    <s v="Engineering"/>
    <s v="Construction Power &amp; Infrastructure"/>
    <x v="2"/>
    <n v="0"/>
    <d v="2020-08-14T00:00:00"/>
    <s v="Brokerage"/>
    <s v="Inception"/>
    <m/>
    <d v="2020-01-22T00:00:00"/>
    <s v="Ahmedabad"/>
  </r>
  <r>
    <s v="DDD"/>
    <s v="'99000044180300000048"/>
    <n v="1"/>
    <x v="2"/>
    <s v="Active"/>
    <d v="2018-08-14T00:00:00"/>
    <d v="2021-02-13T00:00:00"/>
    <s v="Engineering"/>
    <s v="Construction Power &amp; Infrastructure"/>
    <x v="2"/>
    <n v="0"/>
    <d v="2020-08-14T00:00:00"/>
    <s v="Brokerage"/>
    <s v="Inception"/>
    <m/>
    <d v="2020-01-22T00:00:00"/>
    <s v="Ahmedabad"/>
  </r>
  <r>
    <s v="DDD"/>
    <s v="'99000044180300000048"/>
    <n v="1"/>
    <x v="2"/>
    <s v="Active"/>
    <d v="2018-08-14T00:00:00"/>
    <d v="2021-02-13T00:00:00"/>
    <s v="Engineering"/>
    <s v="Construction Power &amp; Infrastructure"/>
    <x v="2"/>
    <n v="0"/>
    <d v="2020-08-14T00:00:00"/>
    <s v="Brokerage"/>
    <s v="Inception"/>
    <m/>
    <d v="2020-01-22T00:00:00"/>
    <s v="Ahmedabad"/>
  </r>
  <r>
    <s v="DDD"/>
    <s v="'99000044180300000048"/>
    <n v="1"/>
    <x v="2"/>
    <s v="Active"/>
    <d v="2018-08-14T00:00:00"/>
    <d v="2021-02-13T00:00:00"/>
    <s v="Engineering"/>
    <s v="Construction Power &amp; Infrastructure"/>
    <x v="2"/>
    <n v="0"/>
    <d v="2020-08-14T00:00:00"/>
    <s v="Brokerage"/>
    <s v="Inception"/>
    <m/>
    <d v="2020-01-22T00:00:00"/>
    <s v="Ahmedabad"/>
  </r>
  <r>
    <s v="DDD"/>
    <s v="'99000044180300000048"/>
    <n v="1"/>
    <x v="2"/>
    <s v="Active"/>
    <d v="2018-08-14T00:00:00"/>
    <d v="2021-02-13T00:00:00"/>
    <s v="Engineering"/>
    <s v="Construction Power &amp; Infrastructure"/>
    <x v="2"/>
    <n v="0"/>
    <d v="2020-02-14T00:00:00"/>
    <s v="Brokerage"/>
    <s v="Inception"/>
    <m/>
    <d v="2020-01-22T00:00:00"/>
    <s v="Ahmedabad"/>
  </r>
  <r>
    <s v="DDD"/>
    <s v="'99000044180300000048"/>
    <n v="1"/>
    <x v="2"/>
    <s v="Active"/>
    <d v="2018-08-14T00:00:00"/>
    <d v="2021-02-13T00:00:00"/>
    <s v="Engineering"/>
    <s v="Construction Power &amp; Infrastructure"/>
    <x v="2"/>
    <n v="0"/>
    <d v="2020-05-14T00:00:00"/>
    <s v="Brokerage"/>
    <s v="Inception"/>
    <m/>
    <d v="2020-01-22T00:00:00"/>
    <s v="Ahmedabad"/>
  </r>
  <r>
    <s v="DDD"/>
    <s v="'99000044180300000048"/>
    <n v="1"/>
    <x v="2"/>
    <s v="Active"/>
    <d v="2018-08-14T00:00:00"/>
    <d v="2021-02-13T00:00:00"/>
    <s v="Engineering"/>
    <s v="Construction Power &amp; Infrastructure"/>
    <x v="2"/>
    <n v="0"/>
    <d v="2019-11-14T00:00:00"/>
    <s v="Brokerage"/>
    <s v="Inception"/>
    <m/>
    <d v="2020-01-22T00:00:00"/>
    <s v="Ahmedabad"/>
  </r>
  <r>
    <s v="DDD"/>
    <s v="'99000044180300000048"/>
    <n v="1"/>
    <x v="2"/>
    <s v="Active"/>
    <d v="2018-08-14T00:00:00"/>
    <d v="2021-02-13T00:00:00"/>
    <s v="Engineering"/>
    <s v="Construction Power &amp; Infrastructure"/>
    <x v="2"/>
    <n v="0"/>
    <d v="2018-11-14T00:00:00"/>
    <s v="Brokerage"/>
    <s v="Inception"/>
    <m/>
    <d v="2020-01-22T00:00:00"/>
    <s v="Ahmedabad"/>
  </r>
  <r>
    <s v="DDD"/>
    <s v="'99000044180300000048"/>
    <n v="1"/>
    <x v="2"/>
    <s v="Active"/>
    <d v="2018-08-14T00:00:00"/>
    <d v="2021-02-13T00:00:00"/>
    <s v="Engineering"/>
    <s v="Construction Power &amp; Infrastructure"/>
    <x v="2"/>
    <n v="0"/>
    <d v="2019-02-14T00:00:00"/>
    <s v="Brokerage"/>
    <s v="Inception"/>
    <m/>
    <d v="2020-01-22T00:00:00"/>
    <s v="Ahmedabad"/>
  </r>
  <r>
    <s v="DDD"/>
    <s v="'99000044180300000048"/>
    <n v="1"/>
    <x v="2"/>
    <s v="Active"/>
    <d v="2018-08-14T00:00:00"/>
    <d v="2021-02-13T00:00:00"/>
    <s v="Engineering"/>
    <s v="Construction Power &amp; Infrastructure"/>
    <x v="2"/>
    <n v="0"/>
    <d v="2019-05-14T00:00:00"/>
    <s v="Brokerage"/>
    <s v="Inception"/>
    <m/>
    <d v="2020-01-22T00:00:00"/>
    <s v="Ahmedabad"/>
  </r>
  <r>
    <s v="DDD"/>
    <s v="'99000044180300000048"/>
    <n v="1"/>
    <x v="2"/>
    <s v="Active"/>
    <d v="2018-08-14T00:00:00"/>
    <d v="2021-02-13T00:00:00"/>
    <s v="Engineering"/>
    <s v="Construction Power &amp; Infrastructure"/>
    <x v="2"/>
    <n v="0"/>
    <d v="2019-08-14T00:00:00"/>
    <s v="Brokerage"/>
    <s v="Inception"/>
    <m/>
    <d v="2020-01-22T00:00:00"/>
    <s v="Ahmedabad"/>
  </r>
  <r>
    <s v="DDD"/>
    <s v="'99000044180300000048"/>
    <n v="1"/>
    <x v="2"/>
    <s v="Active"/>
    <d v="2018-08-14T00:00:00"/>
    <d v="2021-02-13T00:00:00"/>
    <s v="Engineering"/>
    <s v="Construction Power &amp; Infrastructure"/>
    <x v="2"/>
    <n v="0"/>
    <d v="2018-08-14T00:00:00"/>
    <s v="Brokerage"/>
    <s v="Inception"/>
    <m/>
    <d v="2020-01-22T00:00:00"/>
    <s v="Ahmedabad"/>
  </r>
  <r>
    <s v="DDD"/>
    <s v="'99000044180300000053"/>
    <n v="1"/>
    <x v="2"/>
    <s v="Active"/>
    <d v="2018-09-25T00:00:00"/>
    <d v="2020-09-24T00:00:00"/>
    <s v="Engineering"/>
    <s v="Construction Power &amp; Infrastructure"/>
    <x v="2"/>
    <n v="0"/>
    <d v="2020-03-25T00:00:00"/>
    <s v="Brokerage"/>
    <s v="Inception"/>
    <m/>
    <d v="2020-01-22T00:00:00"/>
    <s v="Ahmedabad"/>
  </r>
  <r>
    <s v="DDD"/>
    <s v="'99000044180300000053"/>
    <n v="1"/>
    <x v="2"/>
    <s v="Active"/>
    <d v="2018-09-25T00:00:00"/>
    <d v="2020-09-24T00:00:00"/>
    <s v="Engineering"/>
    <s v="Construction Power &amp; Infrastructure"/>
    <x v="2"/>
    <n v="0"/>
    <d v="2018-12-25T00:00:00"/>
    <s v="Brokerage"/>
    <s v="Inception"/>
    <m/>
    <d v="2020-01-22T00:00:00"/>
    <s v="Ahmedabad"/>
  </r>
  <r>
    <s v="DDD"/>
    <s v="'99000044180300000053"/>
    <n v="1"/>
    <x v="2"/>
    <s v="Active"/>
    <d v="2018-09-25T00:00:00"/>
    <d v="2020-09-24T00:00:00"/>
    <s v="Engineering"/>
    <s v="Construction Power &amp; Infrastructure"/>
    <x v="2"/>
    <n v="0"/>
    <d v="2019-03-25T00:00:00"/>
    <s v="Brokerage"/>
    <s v="Inception"/>
    <m/>
    <d v="2020-01-22T00:00:00"/>
    <s v="Ahmedabad"/>
  </r>
  <r>
    <s v="DDD"/>
    <s v="'99000044180300000053"/>
    <n v="1"/>
    <x v="2"/>
    <s v="Active"/>
    <d v="2018-09-25T00:00:00"/>
    <d v="2020-09-24T00:00:00"/>
    <s v="Engineering"/>
    <s v="Construction Power &amp; Infrastructure"/>
    <x v="2"/>
    <n v="0"/>
    <d v="2019-06-25T00:00:00"/>
    <s v="Brokerage"/>
    <s v="Inception"/>
    <m/>
    <d v="2020-01-22T00:00:00"/>
    <s v="Ahmedabad"/>
  </r>
  <r>
    <s v="DDD"/>
    <s v="'99000044180300000053"/>
    <n v="1"/>
    <x v="2"/>
    <s v="Active"/>
    <d v="2018-09-25T00:00:00"/>
    <d v="2020-09-24T00:00:00"/>
    <s v="Engineering"/>
    <s v="Construction Power &amp; Infrastructure"/>
    <x v="2"/>
    <n v="0"/>
    <d v="2019-09-25T00:00:00"/>
    <s v="Brokerage"/>
    <s v="Inception"/>
    <m/>
    <d v="2020-01-22T00:00:00"/>
    <s v="Ahmedabad"/>
  </r>
  <r>
    <s v="DDD"/>
    <s v="'99000044180300000053"/>
    <n v="1"/>
    <x v="2"/>
    <s v="Active"/>
    <d v="2018-09-25T00:00:00"/>
    <d v="2020-09-24T00:00:00"/>
    <s v="Engineering"/>
    <s v="Construction Power &amp; Infrastructure"/>
    <x v="2"/>
    <n v="0"/>
    <d v="2019-12-25T00:00:00"/>
    <s v="Brokerage"/>
    <s v="Inception"/>
    <m/>
    <d v="2020-01-22T00:00:00"/>
    <s v="Ahmedabad"/>
  </r>
  <r>
    <s v="DDD"/>
    <s v="'99000044180300000053"/>
    <n v="1"/>
    <x v="2"/>
    <s v="Active"/>
    <d v="2018-09-25T00:00:00"/>
    <d v="2020-09-24T00:00:00"/>
    <s v="Engineering"/>
    <s v="Construction Power &amp; Infrastructure"/>
    <x v="2"/>
    <n v="0"/>
    <d v="2018-09-25T00:00:00"/>
    <s v="Brokerage"/>
    <s v="Inception"/>
    <m/>
    <d v="2020-01-22T00:00:00"/>
    <s v="Ahmedabad"/>
  </r>
  <r>
    <s v="DDD"/>
    <s v="'99000044180300000064"/>
    <n v="1"/>
    <x v="2"/>
    <s v="Inactive"/>
    <d v="2019-01-09T00:00:00"/>
    <d v="2019-07-08T00:00:00"/>
    <s v="Engineering"/>
    <s v="Construction Power &amp; Infrastructure"/>
    <x v="2"/>
    <n v="0"/>
    <d v="2019-01-09T00:00:00"/>
    <s v="Brokerage"/>
    <s v="Inception"/>
    <m/>
    <d v="2020-01-22T00:00:00"/>
    <s v="Ahmedabad"/>
  </r>
  <r>
    <s v="DDD"/>
    <s v="'99000044180300000076"/>
    <n v="1"/>
    <x v="2"/>
    <s v="Inactive"/>
    <d v="2019-03-27T00:00:00"/>
    <d v="2019-09-26T00:00:00"/>
    <s v="Engineering"/>
    <s v="Construction Power &amp; Infrastructure"/>
    <x v="2"/>
    <n v="0"/>
    <d v="2019-03-27T00:00:00"/>
    <s v="Brokerage"/>
    <s v="Inception"/>
    <m/>
    <d v="2020-01-22T00:00:00"/>
    <s v="Ahmedabad"/>
  </r>
  <r>
    <s v="DDD"/>
    <s v="'99000044180300000078"/>
    <n v="1"/>
    <x v="2"/>
    <s v="Active"/>
    <d v="2019-03-25T00:00:00"/>
    <d v="2021-03-24T00:00:00"/>
    <s v="Engineering"/>
    <s v="Construction Power &amp; Infrastructure"/>
    <x v="2"/>
    <n v="0"/>
    <d v="2020-12-08T00:00:00"/>
    <s v="Brokerage"/>
    <s v="Inception"/>
    <m/>
    <d v="2020-01-22T00:00:00"/>
    <s v="Ahmedabad"/>
  </r>
  <r>
    <s v="DDD"/>
    <s v="'99000044180300000078"/>
    <n v="1"/>
    <x v="2"/>
    <s v="Active"/>
    <d v="2019-03-25T00:00:00"/>
    <d v="2021-03-24T00:00:00"/>
    <s v="Engineering"/>
    <s v="Construction Power &amp; Infrastructure"/>
    <x v="2"/>
    <n v="0"/>
    <d v="2020-12-08T00:00:00"/>
    <s v="Brokerage"/>
    <s v="Inception"/>
    <m/>
    <d v="2020-01-22T00:00:00"/>
    <s v="Ahmedabad"/>
  </r>
  <r>
    <s v="DDD"/>
    <s v="'99000044180300000078"/>
    <n v="1"/>
    <x v="2"/>
    <s v="Active"/>
    <d v="2019-03-25T00:00:00"/>
    <d v="2021-03-24T00:00:00"/>
    <s v="Engineering"/>
    <s v="Construction Power &amp; Infrastructure"/>
    <x v="2"/>
    <n v="0"/>
    <d v="2020-01-31T00:00:00"/>
    <s v="Brokerage"/>
    <s v="Inception"/>
    <m/>
    <d v="2020-01-22T00:00:00"/>
    <s v="Ahmedabad"/>
  </r>
  <r>
    <s v="DDD"/>
    <s v="'99000044180300000078"/>
    <n v="1"/>
    <x v="2"/>
    <s v="Active"/>
    <d v="2019-03-25T00:00:00"/>
    <d v="2021-03-24T00:00:00"/>
    <s v="Engineering"/>
    <s v="Construction Power &amp; Infrastructure"/>
    <x v="2"/>
    <n v="0"/>
    <d v="2020-05-14T00:00:00"/>
    <s v="Brokerage"/>
    <s v="Inception"/>
    <m/>
    <d v="2020-01-22T00:00:00"/>
    <s v="Ahmedabad"/>
  </r>
  <r>
    <s v="DDD"/>
    <s v="'99000044180300000078"/>
    <n v="1"/>
    <x v="2"/>
    <s v="Active"/>
    <d v="2019-03-25T00:00:00"/>
    <d v="2021-03-24T00:00:00"/>
    <s v="Engineering"/>
    <s v="Construction Power &amp; Infrastructure"/>
    <x v="2"/>
    <n v="0"/>
    <d v="2020-08-26T00:00:00"/>
    <s v="Brokerage"/>
    <s v="Inception"/>
    <m/>
    <d v="2020-01-22T00:00:00"/>
    <s v="Ahmedabad"/>
  </r>
  <r>
    <s v="DDD"/>
    <s v="'99000044180300000078"/>
    <n v="1"/>
    <x v="2"/>
    <s v="Active"/>
    <d v="2019-03-25T00:00:00"/>
    <d v="2021-03-24T00:00:00"/>
    <s v="Engineering"/>
    <s v="Construction Power &amp; Infrastructure"/>
    <x v="2"/>
    <n v="0"/>
    <d v="2019-07-07T00:00:00"/>
    <s v="Brokerage"/>
    <s v="Inception"/>
    <m/>
    <d v="2020-01-22T00:00:00"/>
    <s v="Ahmedabad"/>
  </r>
  <r>
    <s v="DDD"/>
    <s v="'99000044180300000078"/>
    <n v="1"/>
    <x v="2"/>
    <s v="Active"/>
    <d v="2019-03-25T00:00:00"/>
    <d v="2021-03-24T00:00:00"/>
    <s v="Engineering"/>
    <s v="Construction Power &amp; Infrastructure"/>
    <x v="2"/>
    <n v="0"/>
    <d v="2019-10-19T00:00:00"/>
    <s v="Brokerage"/>
    <s v="Inception"/>
    <m/>
    <d v="2020-01-22T00:00:00"/>
    <s v="Ahmedabad"/>
  </r>
  <r>
    <s v="DDD"/>
    <s v="'99000044180300000078"/>
    <n v="1"/>
    <x v="2"/>
    <s v="Active"/>
    <d v="2019-03-25T00:00:00"/>
    <d v="2021-03-24T00:00:00"/>
    <s v="Engineering"/>
    <s v="Construction Power &amp; Infrastructure"/>
    <x v="2"/>
    <n v="0"/>
    <d v="2019-03-25T00:00:00"/>
    <s v="Brokerage"/>
    <s v="Inception"/>
    <m/>
    <d v="2020-01-22T00:00:00"/>
    <s v="Ahmedabad"/>
  </r>
  <r>
    <s v="DDD"/>
    <s v="'99000044190300000023"/>
    <n v="11"/>
    <x v="3"/>
    <s v="Active"/>
    <d v="2019-07-09T00:00:00"/>
    <d v="2019-10-08T00:00:00"/>
    <s v="Engineering"/>
    <s v="Construction Power &amp; Infrastructure"/>
    <x v="2"/>
    <n v="0"/>
    <d v="2019-07-09T00:00:00"/>
    <s v="Brokerage"/>
    <s v="Renewal"/>
    <m/>
    <d v="2020-01-22T00:00:00"/>
    <s v="Ahmedabad"/>
  </r>
  <r>
    <s v="DDD"/>
    <s v="'99000044196500000008"/>
    <n v="1"/>
    <x v="2"/>
    <s v="Active"/>
    <d v="2019-04-01T00:00:00"/>
    <d v="2020-03-31T00:00:00"/>
    <s v="Engineering"/>
    <s v="Construction Power &amp; Infrastructure"/>
    <x v="0"/>
    <n v="0"/>
    <d v="2019-04-01T00:00:00"/>
    <s v="Brokerage"/>
    <s v="Inception"/>
    <m/>
    <d v="2020-01-22T00:00:00"/>
    <s v="Ahmedabad"/>
  </r>
  <r>
    <s v="LAP"/>
    <s v="43170791"/>
    <n v="13"/>
    <x v="4"/>
    <s v="Active"/>
    <d v="2018-08-10T00:00:00"/>
    <d v="2019-06-09T00:00:00"/>
    <s v="Miscellaneous"/>
    <s v="Liability"/>
    <x v="1"/>
    <n v="0"/>
    <d v="2018-10-25T00:00:00"/>
    <s v="Brokerage"/>
    <s v="Endorsement"/>
    <m/>
    <d v="2020-01-22T00:00:00"/>
    <s v="Ahmedabad"/>
  </r>
  <r>
    <s v="LAP"/>
    <s v="43168449"/>
    <n v="13"/>
    <x v="4"/>
    <s v="Inactive"/>
    <d v="2018-07-03T00:00:00"/>
    <d v="2019-07-02T00:00:00"/>
    <s v="Miscellaneous"/>
    <s v="Employee Benefits EB"/>
    <x v="0"/>
    <n v="0"/>
    <d v="2018-07-03T00:00:00"/>
    <s v="Brokerage"/>
    <s v="Renewal"/>
    <m/>
    <d v="2020-01-22T00:00:00"/>
    <s v="Ahmedabad"/>
  </r>
  <r>
    <s v="LAP"/>
    <s v="4010/141353816/01/000"/>
    <n v="3"/>
    <x v="1"/>
    <s v="Active"/>
    <d v="2018-11-01T00:00:00"/>
    <d v="2019-10-31T00:00:00"/>
    <s v="Miscellaneous"/>
    <s v="Global Client Network GNB Inward"/>
    <x v="0"/>
    <n v="0"/>
    <d v="2018-11-01T00:00:00"/>
    <s v="Brokerage"/>
    <s v="Inception"/>
    <m/>
    <d v="2020-01-22T00:00:00"/>
    <s v="Ahmedabad"/>
  </r>
  <r>
    <s v="LAP"/>
    <s v="4066/140501600/01/000"/>
    <n v="3"/>
    <x v="1"/>
    <s v="Active"/>
    <d v="2018-11-01T00:00:00"/>
    <d v="2019-10-31T00:00:00"/>
    <s v="Liability"/>
    <s v="Global Client Network GNB Inward"/>
    <x v="0"/>
    <n v="0"/>
    <d v="2018-11-01T00:00:00"/>
    <s v="Brokerage"/>
    <s v="Inception"/>
    <m/>
    <d v="2020-01-22T00:00:00"/>
    <s v="Ahmedabad"/>
  </r>
  <r>
    <s v="LAP"/>
    <s v="4086/160357783/00/000"/>
    <n v="3"/>
    <x v="1"/>
    <s v="Active"/>
    <d v="2018-11-01T00:00:00"/>
    <d v="2019-10-31T00:00:00"/>
    <s v="Fire"/>
    <s v="Global Client Network GNB Inward"/>
    <x v="0"/>
    <n v="0"/>
    <d v="2018-11-01T00:00:00"/>
    <s v="Brokerage"/>
    <s v="Inception"/>
    <m/>
    <d v="2020-01-22T00:00:00"/>
    <s v="Ahmedabad"/>
  </r>
  <r>
    <s v="LAP"/>
    <s v="2.13E+19"/>
    <n v="10"/>
    <x v="5"/>
    <s v="Inactive"/>
    <d v="2018-04-01T00:00:00"/>
    <d v="2019-03-31T00:00:00"/>
    <s v="Employee Benefits"/>
    <s v="Employee Benefits EB"/>
    <x v="0"/>
    <n v="0"/>
    <d v="2018-04-01T00:00:00"/>
    <s v="Brokerage"/>
    <s v="Inception"/>
    <m/>
    <d v="2020-01-22T00:00:00"/>
    <s v="Ahmedabad"/>
  </r>
  <r>
    <s v="LAP"/>
    <s v="OG-19-2202-3315-00000009"/>
    <n v="3"/>
    <x v="1"/>
    <s v="Inactive"/>
    <d v="2018-07-23T00:00:00"/>
    <d v="2019-07-20T00:00:00"/>
    <s v="Liability"/>
    <s v="Global Client Network GNB Inward"/>
    <x v="0"/>
    <n v="0"/>
    <d v="2018-07-23T00:00:00"/>
    <s v="Brokerage"/>
    <s v="Inception"/>
    <m/>
    <d v="2020-01-22T00:00:00"/>
    <s v="Ahmedabad"/>
  </r>
  <r>
    <s v="LAP"/>
    <s v="OG-20-2202-3315-00000009"/>
    <n v="3"/>
    <x v="1"/>
    <s v="Active"/>
    <d v="2019-07-23T00:00:00"/>
    <d v="2020-07-20T00:00:00"/>
    <s v="Liability"/>
    <s v="Global Client Network GNB Inward"/>
    <x v="0"/>
    <n v="0"/>
    <d v="2019-07-23T00:00:00"/>
    <s v="Brokerage"/>
    <s v="Renewal"/>
    <m/>
    <d v="2020-01-22T00:00:00"/>
    <s v="Ahmedabad"/>
  </r>
  <r>
    <s v="Amit"/>
    <s v="2.4142E+18"/>
    <n v="2"/>
    <x v="6"/>
    <s v="Active"/>
    <d v="2019-05-01T00:00:00"/>
    <d v="2020-04-30T00:00:00"/>
    <s v="Marine"/>
    <s v="Marine"/>
    <x v="1"/>
    <n v="23590.71"/>
    <d v="2019-05-01T00:00:00"/>
    <s v="Brokerage"/>
    <s v="Inception"/>
    <m/>
    <d v="2020-01-22T00:00:00"/>
    <s v="Ahmedabad"/>
  </r>
  <r>
    <s v="C"/>
    <s v="237164239 00"/>
    <n v="10"/>
    <x v="5"/>
    <s v="Active"/>
    <d v="2019-02-01T00:00:00"/>
    <d v="2020-01-31T00:00:00"/>
    <s v="Employee Benefits"/>
    <s v="Employee Benefits EB"/>
    <x v="0"/>
    <n v="1825.43"/>
    <d v="2019-02-01T00:00:00"/>
    <s v="Brokerage"/>
    <s v="Inception"/>
    <m/>
    <d v="2020-01-22T00:00:00"/>
    <s v="Ahmedabad"/>
  </r>
  <r>
    <s v="D"/>
    <s v="4101190700000015-00"/>
    <n v="2"/>
    <x v="6"/>
    <s v="Active"/>
    <d v="2019-06-25T00:00:00"/>
    <d v="2020-06-24T00:00:00"/>
    <s v="Employee Benefits"/>
    <s v="Employee Benefits EB"/>
    <x v="1"/>
    <n v="79833.600000000006"/>
    <d v="2019-06-25T00:00:00"/>
    <s v="Brokerage"/>
    <s v="Endorsement"/>
    <m/>
    <d v="2020-01-22T00:00:00"/>
    <s v="Ahmedabad"/>
  </r>
  <r>
    <s v="D"/>
    <s v="4101190700000015-00"/>
    <n v="2"/>
    <x v="6"/>
    <s v="Active"/>
    <d v="2019-06-25T00:00:00"/>
    <d v="2020-06-24T00:00:00"/>
    <s v="Employee Benefits"/>
    <s v="Employee Benefits EB"/>
    <x v="1"/>
    <n v="11435.86"/>
    <d v="2019-08-02T00:00:00"/>
    <s v="Brokerage"/>
    <s v="Endorsement"/>
    <m/>
    <d v="2020-01-22T00:00:00"/>
    <s v="Ahmedabad"/>
  </r>
  <r>
    <s v="G"/>
    <s v="0865074115 01"/>
    <n v="9"/>
    <x v="7"/>
    <s v="Active"/>
    <d v="2018-06-12T00:00:00"/>
    <d v="2019-06-11T00:00:00"/>
    <s v="Marine"/>
    <s v="Small Medium Enterpries SME"/>
    <x v="0"/>
    <n v="1980"/>
    <d v="2018-06-12T00:00:00"/>
    <s v="Brokerage"/>
    <s v="Endorsement"/>
    <m/>
    <d v="2020-01-22T00:00:00"/>
    <s v="Ahmedabad"/>
  </r>
  <r>
    <s v="G"/>
    <s v="0865074115 01"/>
    <n v="9"/>
    <x v="7"/>
    <s v="Active"/>
    <d v="2018-06-12T00:00:00"/>
    <d v="2019-06-11T00:00:00"/>
    <s v="Marine"/>
    <s v="Small Medium Enterpries SME"/>
    <x v="0"/>
    <n v="1980"/>
    <d v="2019-01-10T00:00:00"/>
    <s v="Brokerage"/>
    <s v="Endorsement"/>
    <m/>
    <d v="2020-01-22T00:00:00"/>
    <s v="Ahmedabad"/>
  </r>
  <r>
    <s v="I"/>
    <s v="180876-0000-00"/>
    <n v="10"/>
    <x v="5"/>
    <s v="Inactive"/>
    <d v="2018-04-01T00:00:00"/>
    <d v="2019-03-31T00:00:00"/>
    <s v="Employee Benefits"/>
    <s v="Employee Benefits EB"/>
    <x v="0"/>
    <n v="60000"/>
    <d v="2018-04-01T00:00:00"/>
    <s v="Brokerage"/>
    <s v="Inception"/>
    <m/>
    <d v="2020-01-22T00:00:00"/>
    <s v="Ahmedabad"/>
  </r>
  <r>
    <s v="I"/>
    <s v="180876-0000-01"/>
    <n v="10"/>
    <x v="5"/>
    <s v="Active"/>
    <d v="2019-04-01T00:00:00"/>
    <d v="2020-03-31T00:00:00"/>
    <s v="Employee Benefits"/>
    <s v="Employee Benefits EB"/>
    <x v="0"/>
    <n v="60000"/>
    <d v="2019-04-01T00:00:00"/>
    <s v="Brokerage"/>
    <s v="Renewal"/>
    <m/>
    <d v="2020-01-22T00:00:00"/>
    <s v="Ahmedabad"/>
  </r>
  <r>
    <s v="I"/>
    <s v="180876-0000-01"/>
    <n v="10"/>
    <x v="5"/>
    <s v="Active"/>
    <d v="2019-04-01T00:00:00"/>
    <d v="2020-03-31T00:00:00"/>
    <s v="Employee Benefits"/>
    <s v="Employee Benefits EB"/>
    <x v="0"/>
    <n v="60000"/>
    <d v="2019-04-01T00:00:00"/>
    <s v="Brokerage"/>
    <s v="Renewal"/>
    <m/>
    <d v="2020-01-22T00:00:00"/>
    <s v="Ahmedabad"/>
  </r>
  <r>
    <s v="L"/>
    <s v="301002850"/>
    <n v="6"/>
    <x v="8"/>
    <s v="Active"/>
    <d v="2018-08-01T00:00:00"/>
    <d v="2019-07-31T00:00:00"/>
    <s v="Liability"/>
    <s v="Liability"/>
    <x v="0"/>
    <n v="61425"/>
    <d v="2018-08-01T00:00:00"/>
    <s v="Brokerage"/>
    <s v="Inception"/>
    <m/>
    <d v="2020-01-22T00:00:00"/>
    <s v="Ahmedabad"/>
  </r>
  <r>
    <s v="P"/>
    <s v="4005/134645920/01/000"/>
    <n v="10"/>
    <x v="5"/>
    <s v="Inactive"/>
    <d v="2018-06-29T00:00:00"/>
    <d v="2019-06-28T00:00:00"/>
    <s v="Employee Benefits"/>
    <s v="Employee Benefits EB"/>
    <x v="0"/>
    <n v="4330.05"/>
    <d v="2018-06-29T00:00:00"/>
    <s v="Brokerage"/>
    <s v="Endorsement"/>
    <m/>
    <d v="2020-01-22T00:00:00"/>
    <s v="Ahmedabad"/>
  </r>
  <r>
    <s v="P"/>
    <s v="4005/134645920/01/000"/>
    <n v="10"/>
    <x v="5"/>
    <s v="Inactive"/>
    <d v="2018-06-29T00:00:00"/>
    <d v="2019-06-28T00:00:00"/>
    <s v="Employee Benefits"/>
    <s v="Employee Benefits EB"/>
    <x v="0"/>
    <m/>
    <d v="2018-07-05T00:00:00"/>
    <s v="Brokerage"/>
    <s v="Endorsement"/>
    <m/>
    <d v="2020-01-22T00:00:00"/>
    <s v="Ahmedabad"/>
  </r>
  <r>
    <s v="P"/>
    <s v="4005/134645920/02/000"/>
    <n v="10"/>
    <x v="5"/>
    <s v="Active"/>
    <d v="2019-06-29T00:00:00"/>
    <d v="2020-06-28T00:00:00"/>
    <s v="Employee Benefits"/>
    <s v="Employee Benefits EB"/>
    <x v="0"/>
    <n v="8604.68"/>
    <d v="2019-06-29T00:00:00"/>
    <s v="Brokerage"/>
    <s v="Renewal"/>
    <m/>
    <d v="2020-01-22T00:00:00"/>
    <s v="Ahmedabad"/>
  </r>
  <r>
    <s v="P"/>
    <s v="4016/133979727/01/000"/>
    <n v="10"/>
    <x v="5"/>
    <s v="Inactive"/>
    <d v="2018-06-29T00:00:00"/>
    <d v="2019-06-28T00:00:00"/>
    <s v="Employee Benefits"/>
    <s v="Employee Benefits EB"/>
    <x v="0"/>
    <n v="41313.599999999999"/>
    <d v="2018-06-29T00:00:00"/>
    <s v="Brokerage"/>
    <s v="Endorsement"/>
    <m/>
    <d v="2020-01-22T00:00:00"/>
    <s v="Ahmedabad"/>
  </r>
  <r>
    <s v="P"/>
    <s v="4016/133979727/01/000"/>
    <n v="10"/>
    <x v="5"/>
    <s v="Inactive"/>
    <d v="2018-06-29T00:00:00"/>
    <d v="2019-06-28T00:00:00"/>
    <s v="Employee Benefits"/>
    <s v="Employee Benefits EB"/>
    <x v="0"/>
    <m/>
    <d v="2018-07-31T00:00:00"/>
    <s v="Brokerage"/>
    <s v="Endorsement"/>
    <m/>
    <d v="2020-01-22T00:00:00"/>
    <s v="Ahmedabad"/>
  </r>
  <r>
    <s v="P"/>
    <s v="4016/133979727/02/000"/>
    <n v="10"/>
    <x v="5"/>
    <s v="Active"/>
    <d v="2019-06-29T00:00:00"/>
    <d v="2020-06-28T00:00:00"/>
    <s v="Employee Benefits"/>
    <s v="Employee Benefits EB"/>
    <x v="0"/>
    <n v="74672.78"/>
    <d v="2019-06-29T00:00:00"/>
    <s v="Brokerage"/>
    <s v="Renewal"/>
    <m/>
    <d v="2020-01-22T00:00:00"/>
    <s v="Ahmedabad"/>
  </r>
  <r>
    <s v="q"/>
    <s v="2002/E/1078781/02/000"/>
    <n v="5"/>
    <x v="9"/>
    <s v="Active"/>
    <d v="2017-10-08T00:00:00"/>
    <d v="2018-10-07T00:00:00"/>
    <s v="Marine"/>
    <s v="Marine"/>
    <x v="0"/>
    <n v="34950.980000000003"/>
    <d v="2017-10-08T00:00:00"/>
    <s v="Brokerage"/>
    <s v="Inception"/>
    <m/>
    <d v="2020-01-22T00:00:00"/>
    <s v="Ahmedabad"/>
  </r>
  <r>
    <s v="q"/>
    <s v="22214272"/>
    <n v="5"/>
    <x v="9"/>
    <s v="Active"/>
    <d v="2017-11-01T00:00:00"/>
    <d v="2018-10-31T00:00:00"/>
    <s v="Marine"/>
    <s v="Marine"/>
    <x v="0"/>
    <n v="55687.5"/>
    <d v="2017-11-01T00:00:00"/>
    <s v="Brokerage"/>
    <s v="Inception"/>
    <m/>
    <d v="2020-01-22T00:00:00"/>
    <s v="Ahmedabad"/>
  </r>
  <r>
    <s v="R"/>
    <s v="'14220011190100000062"/>
    <n v="11"/>
    <x v="3"/>
    <s v="Active"/>
    <d v="2019-04-12T00:00:00"/>
    <d v="2020-04-11T00:00:00"/>
    <s v="Fire"/>
    <s v="Property  BI"/>
    <x v="0"/>
    <n v="5187.3100000000004"/>
    <d v="2019-04-12T00:00:00"/>
    <s v="Brokerage"/>
    <s v="Inception"/>
    <m/>
    <d v="2020-01-22T00:00:00"/>
    <s v="Ahmedabad"/>
  </r>
  <r>
    <s v="T"/>
    <s v="30003393"/>
    <n v="6"/>
    <x v="8"/>
    <s v="Active"/>
    <d v="2019-05-01T00:00:00"/>
    <d v="2020-04-30T00:00:00"/>
    <s v="Miscellaneous"/>
    <s v="Trade Credit &amp;amp; Political Risk"/>
    <x v="1"/>
    <n v="379836.08"/>
    <d v="2019-05-01T00:00:00"/>
    <s v="Brokerage"/>
    <s v="Inception"/>
    <m/>
    <d v="2020-01-22T00:00:00"/>
    <s v="Ahmedabad"/>
  </r>
  <r>
    <s v="T"/>
    <s v="OG-18-2202-3315-00000028"/>
    <n v="6"/>
    <x v="8"/>
    <s v="Active"/>
    <d v="2019-03-31T00:00:00"/>
    <d v="2020-03-30T00:00:00"/>
    <s v="Liability"/>
    <s v="Liability"/>
    <x v="2"/>
    <n v="28087.5"/>
    <d v="2019-03-31T00:00:00"/>
    <s v="Brokerage"/>
    <s v="Inception"/>
    <m/>
    <d v="2020-01-22T00:00:00"/>
    <s v="Ahmedabad"/>
  </r>
  <r>
    <s v="V"/>
    <s v="141400/11/2018/737"/>
    <n v="5"/>
    <x v="9"/>
    <s v="Active"/>
    <d v="2018-03-01T00:00:00"/>
    <d v="2019-02-28T00:00:00"/>
    <s v="Fire"/>
    <s v="Small Medium Enterpries SME"/>
    <x v="1"/>
    <n v="116487.03999999999"/>
    <d v="2018-03-01T00:00:00"/>
    <s v="Brokerage"/>
    <s v="Inception"/>
    <m/>
    <d v="2020-01-22T00:00:00"/>
    <s v="Ahmedabad"/>
  </r>
  <r>
    <s v="V"/>
    <s v="141400/11/2018/738"/>
    <n v="5"/>
    <x v="9"/>
    <s v="Active"/>
    <d v="2018-03-01T00:00:00"/>
    <d v="2019-02-28T00:00:00"/>
    <s v="Fire"/>
    <s v="Small Medium Enterpries SME"/>
    <x v="1"/>
    <n v="2988.62"/>
    <d v="2018-03-01T00:00:00"/>
    <s v="Brokerage"/>
    <s v="Inception"/>
    <m/>
    <d v="2020-01-22T00:00:00"/>
    <s v="Ahmedabad"/>
  </r>
  <r>
    <s v="V"/>
    <s v="141400/44/2018/101"/>
    <n v="5"/>
    <x v="9"/>
    <s v="Active"/>
    <d v="2018-03-01T00:00:00"/>
    <d v="2019-02-28T00:00:00"/>
    <s v="Miscellaneous"/>
    <s v="Small Medium Enterpries SME"/>
    <x v="1"/>
    <n v="14627.5"/>
    <d v="2018-03-01T00:00:00"/>
    <s v="Brokerage"/>
    <s v="Inception"/>
    <m/>
    <d v="2020-01-22T00:00:00"/>
    <s v="Ahmedabad"/>
  </r>
  <r>
    <s v="V"/>
    <s v="141400/44/2018/102"/>
    <n v="5"/>
    <x v="9"/>
    <s v="Active"/>
    <d v="2018-03-01T00:00:00"/>
    <d v="2019-02-28T00:00:00"/>
    <s v="Miscellaneous"/>
    <s v="Small Medium Enterpries SME"/>
    <x v="1"/>
    <n v="2020.5"/>
    <d v="2018-03-01T00:00:00"/>
    <s v="Brokerage"/>
    <s v="Inception"/>
    <m/>
    <d v="2020-01-22T00:00:00"/>
    <s v="Ahmedabad"/>
  </r>
  <r>
    <s v="V"/>
    <s v="141400/48/2018/2149"/>
    <n v="5"/>
    <x v="9"/>
    <s v="Active"/>
    <d v="2018-03-01T00:00:00"/>
    <d v="2019-02-28T00:00:00"/>
    <s v="Miscellaneous"/>
    <s v="Small Medium Enterpries SME"/>
    <x v="1"/>
    <n v="625.13"/>
    <d v="2018-03-01T00:00:00"/>
    <s v="Brokerage"/>
    <s v="Inception"/>
    <m/>
    <d v="2020-01-22T00:00:00"/>
    <s v="Ahmedabad"/>
  </r>
  <r>
    <s v="V"/>
    <s v="141400/48/2018/2150"/>
    <n v="5"/>
    <x v="9"/>
    <s v="Active"/>
    <d v="2018-03-01T00:00:00"/>
    <d v="2019-02-28T00:00:00"/>
    <s v="Miscellaneous"/>
    <s v="Small Medium Enterpries SME"/>
    <x v="2"/>
    <n v="417"/>
    <d v="2018-03-01T00:00:00"/>
    <s v="Brokerage"/>
    <s v="Inception"/>
    <m/>
    <d v="2020-01-22T00:00:00"/>
    <s v="Ahmedabad"/>
  </r>
  <r>
    <s v="V"/>
    <s v="141400/48/2018/2237"/>
    <n v="5"/>
    <x v="9"/>
    <s v="Active"/>
    <d v="2018-03-01T00:00:00"/>
    <d v="2019-02-28T00:00:00"/>
    <s v="Miscellaneous"/>
    <s v="Small Medium Enterpries SME"/>
    <x v="1"/>
    <n v="687.63"/>
    <d v="2018-03-01T00:00:00"/>
    <s v="Brokerage"/>
    <s v="Inception"/>
    <m/>
    <d v="2020-01-22T00:00:00"/>
    <s v="Ahmedabad"/>
  </r>
  <r>
    <s v="V"/>
    <s v="141400/48/2018/2238"/>
    <n v="5"/>
    <x v="9"/>
    <s v="Active"/>
    <d v="2018-03-01T00:00:00"/>
    <d v="2019-02-28T00:00:00"/>
    <s v="Liability"/>
    <s v="Small Medium Enterpries SME"/>
    <x v="1"/>
    <n v="374.88"/>
    <d v="2018-03-01T00:00:00"/>
    <s v="Brokerage"/>
    <s v="Inception"/>
    <m/>
    <d v="2020-01-22T00:00:00"/>
    <s v="Ahmedabad"/>
  </r>
  <r>
    <s v="V"/>
    <s v="141400/48/2018/2239"/>
    <n v="5"/>
    <x v="9"/>
    <s v="Active"/>
    <d v="2018-03-01T00:00:00"/>
    <d v="2019-02-28T00:00:00"/>
    <s v="Miscellaneous"/>
    <s v="Small Medium Enterpries SME"/>
    <x v="1"/>
    <n v="3537.25"/>
    <d v="2018-03-01T00:00:00"/>
    <s v="Brokerage"/>
    <s v="Inception"/>
    <m/>
    <d v="2020-01-22T00:00:00"/>
    <s v="Ahmedabad"/>
  </r>
  <r>
    <s v="V"/>
    <s v="LWC/I2548354/71/02/005537"/>
    <n v="5"/>
    <x v="9"/>
    <s v="Active"/>
    <d v="2018-03-01T00:00:00"/>
    <d v="2019-02-28T00:00:00"/>
    <s v="Miscellaneous"/>
    <s v="Small Medium Enterpries SME"/>
    <x v="1"/>
    <n v="8881.5"/>
    <d v="2018-03-01T00:00:00"/>
    <s v="Brokerage"/>
    <s v="Inception"/>
    <m/>
    <d v="2020-01-22T00:00:00"/>
    <s v="Ahmedabad"/>
  </r>
  <r>
    <s v="BB"/>
    <s v="'11120044170300000009"/>
    <n v="11"/>
    <x v="3"/>
    <s v="Active"/>
    <d v="2017-11-27T00:00:00"/>
    <d v="2020-11-26T00:00:00"/>
    <s v="Engineering"/>
    <s v="Construction Power &amp; Infrastructure"/>
    <x v="2"/>
    <n v="25303.02"/>
    <d v="2018-05-27T00:00:00"/>
    <s v="Brokerage"/>
    <s v="Inception"/>
    <m/>
    <d v="2020-01-22T00:00:00"/>
    <s v="Ahmedabad"/>
  </r>
  <r>
    <s v="BB"/>
    <s v="'11120044170300000009"/>
    <n v="11"/>
    <x v="3"/>
    <s v="Active"/>
    <d v="2017-11-27T00:00:00"/>
    <d v="2020-11-26T00:00:00"/>
    <s v="Engineering"/>
    <s v="Construction Power &amp; Infrastructure"/>
    <x v="2"/>
    <n v="25302.959999999999"/>
    <d v="2019-05-27T00:00:00"/>
    <s v="Brokerage"/>
    <s v="Inception"/>
    <m/>
    <d v="2020-01-22T00:00:00"/>
    <s v="Ahmedabad"/>
  </r>
  <r>
    <s v="BB"/>
    <s v="'11120044170300000009"/>
    <n v="11"/>
    <x v="3"/>
    <s v="Active"/>
    <d v="2017-11-27T00:00:00"/>
    <d v="2020-11-26T00:00:00"/>
    <s v="Engineering"/>
    <s v="Construction Power &amp; Infrastructure"/>
    <x v="2"/>
    <n v="25302.959999999999"/>
    <d v="2019-08-27T00:00:00"/>
    <s v="Brokerage"/>
    <s v="Inception"/>
    <m/>
    <d v="2020-01-22T00:00:00"/>
    <s v="Ahmedabad"/>
  </r>
  <r>
    <s v="BB"/>
    <s v="'11120044170300000009"/>
    <n v="11"/>
    <x v="3"/>
    <s v="Active"/>
    <d v="2017-11-27T00:00:00"/>
    <d v="2020-11-26T00:00:00"/>
    <s v="Engineering"/>
    <s v="Construction Power &amp; Infrastructure"/>
    <x v="2"/>
    <n v="25302.959999999999"/>
    <d v="2019-11-27T00:00:00"/>
    <s v="Brokerage"/>
    <s v="Inception"/>
    <m/>
    <d v="2020-01-22T00:00:00"/>
    <s v="Ahmedabad"/>
  </r>
  <r>
    <s v="BB"/>
    <s v="'11120044170300000009"/>
    <n v="11"/>
    <x v="3"/>
    <s v="Active"/>
    <d v="2017-11-27T00:00:00"/>
    <d v="2020-11-26T00:00:00"/>
    <s v="Engineering"/>
    <s v="Construction Power &amp; Infrastructure"/>
    <x v="2"/>
    <n v="25302.959999999999"/>
    <d v="2020-02-27T00:00:00"/>
    <s v="Brokerage"/>
    <s v="Inception"/>
    <m/>
    <d v="2020-01-22T00:00:00"/>
    <s v="Ahmedabad"/>
  </r>
  <r>
    <s v="BB"/>
    <s v="'11120044170300000009"/>
    <n v="11"/>
    <x v="3"/>
    <s v="Active"/>
    <d v="2017-11-27T00:00:00"/>
    <d v="2020-11-26T00:00:00"/>
    <s v="Engineering"/>
    <s v="Construction Power &amp; Infrastructure"/>
    <x v="2"/>
    <n v="25302.959999999999"/>
    <d v="2020-05-27T00:00:00"/>
    <s v="Brokerage"/>
    <s v="Inception"/>
    <m/>
    <d v="2020-01-22T00:00:00"/>
    <s v="Ahmedabad"/>
  </r>
  <r>
    <s v="BB"/>
    <s v="'11120044170300000009"/>
    <n v="11"/>
    <x v="3"/>
    <s v="Active"/>
    <d v="2017-11-27T00:00:00"/>
    <d v="2020-11-26T00:00:00"/>
    <s v="Engineering"/>
    <s v="Construction Power &amp; Infrastructure"/>
    <x v="2"/>
    <n v="25302.959999999999"/>
    <d v="2018-08-27T00:00:00"/>
    <s v="Brokerage"/>
    <s v="Inception"/>
    <m/>
    <d v="2020-01-22T00:00:00"/>
    <s v="Ahmedabad"/>
  </r>
  <r>
    <s v="BB"/>
    <s v="'11120044170300000009"/>
    <n v="11"/>
    <x v="3"/>
    <s v="Active"/>
    <d v="2017-11-27T00:00:00"/>
    <d v="2020-11-26T00:00:00"/>
    <s v="Engineering"/>
    <s v="Construction Power &amp; Infrastructure"/>
    <x v="2"/>
    <n v="25302.959999999999"/>
    <d v="2018-11-27T00:00:00"/>
    <s v="Brokerage"/>
    <s v="Inception"/>
    <m/>
    <d v="2020-01-22T00:00:00"/>
    <s v="Ahmedabad"/>
  </r>
  <r>
    <s v="BB"/>
    <s v="'11120044170300000009"/>
    <n v="11"/>
    <x v="3"/>
    <s v="Active"/>
    <d v="2017-11-27T00:00:00"/>
    <d v="2020-11-26T00:00:00"/>
    <s v="Engineering"/>
    <s v="Construction Power &amp; Infrastructure"/>
    <x v="2"/>
    <n v="25302.959999999999"/>
    <d v="2019-02-27T00:00:00"/>
    <s v="Brokerage"/>
    <s v="Inception"/>
    <m/>
    <d v="2020-01-22T00:00:00"/>
    <s v="Ahmedabad"/>
  </r>
  <r>
    <s v="BB"/>
    <s v="'11120044170300000009"/>
    <n v="11"/>
    <x v="3"/>
    <s v="Active"/>
    <d v="2017-11-27T00:00:00"/>
    <d v="2020-11-26T00:00:00"/>
    <s v="Engineering"/>
    <s v="Construction Power &amp; Infrastructure"/>
    <x v="2"/>
    <n v="25303.02"/>
    <d v="2018-02-27T00:00:00"/>
    <s v="Brokerage"/>
    <s v="Inception"/>
    <m/>
    <d v="2020-01-22T00:00:00"/>
    <s v="Ahmedabad"/>
  </r>
  <r>
    <s v="BB"/>
    <s v="'11120044170300000009"/>
    <n v="11"/>
    <x v="3"/>
    <s v="Active"/>
    <d v="2017-11-27T00:00:00"/>
    <d v="2020-11-26T00:00:00"/>
    <s v="Engineering"/>
    <s v="Construction Power &amp; Infrastructure"/>
    <x v="2"/>
    <n v="39952.080000000002"/>
    <d v="2017-11-27T00:00:00"/>
    <s v="Brokerage"/>
    <s v="Inception"/>
    <m/>
    <d v="2020-01-22T00:00:00"/>
    <s v="Ahmedabad"/>
  </r>
  <r>
    <s v="EE"/>
    <s v="FM00104260000100"/>
    <n v="13"/>
    <x v="4"/>
    <s v="Active"/>
    <d v="2019-01-29T00:00:00"/>
    <d v="2020-01-28T00:00:00"/>
    <s v="Fire"/>
    <s v="Property  BI"/>
    <x v="1"/>
    <n v="5462.5"/>
    <d v="2019-01-29T00:00:00"/>
    <s v="Brokerage"/>
    <s v="Inception"/>
    <m/>
    <d v="2020-01-22T00:00:00"/>
    <s v="Ahmedabad"/>
  </r>
  <r>
    <s v="EE"/>
    <s v="41045400"/>
    <n v="13"/>
    <x v="4"/>
    <s v="Active"/>
    <d v="2019-03-19T00:00:00"/>
    <d v="2020-03-18T00:00:00"/>
    <s v="Liability"/>
    <s v="Liability"/>
    <x v="1"/>
    <n v="70125"/>
    <d v="2019-03-19T00:00:00"/>
    <s v="Brokerage"/>
    <s v="Inception"/>
    <m/>
    <d v="2020-01-22T00:00:00"/>
    <s v="Ahmedabad"/>
  </r>
  <r>
    <s v="EE"/>
    <s v="41045403"/>
    <n v="13"/>
    <x v="4"/>
    <s v="Active"/>
    <d v="2019-03-19T00:00:00"/>
    <d v="2020-03-18T00:00:00"/>
    <s v="Liability"/>
    <s v="Liability"/>
    <x v="1"/>
    <n v="70125"/>
    <d v="2019-03-19T00:00:00"/>
    <s v="Brokerage"/>
    <s v="Inception"/>
    <m/>
    <d v="2020-01-22T00:00:00"/>
    <s v="Ahmedabad"/>
  </r>
  <r>
    <s v="EE"/>
    <s v="2.9992E+18"/>
    <n v="10"/>
    <x v="5"/>
    <s v="Inactive"/>
    <d v="2018-11-01T00:00:00"/>
    <d v="2019-10-31T00:00:00"/>
    <s v="Employee Benefits"/>
    <s v="Employee Benefits EB"/>
    <x v="0"/>
    <n v="6157.88"/>
    <d v="2018-11-01T00:00:00"/>
    <s v="Brokerage"/>
    <s v="Endorsement"/>
    <m/>
    <d v="2020-01-22T00:00:00"/>
    <s v="Ahmedabad"/>
  </r>
  <r>
    <s v="EE"/>
    <s v="2.9992E+18"/>
    <n v="10"/>
    <x v="5"/>
    <s v="Inactive"/>
    <d v="2018-11-01T00:00:00"/>
    <d v="2019-10-31T00:00:00"/>
    <s v="Employee Benefits"/>
    <s v="Employee Benefits EB"/>
    <x v="0"/>
    <m/>
    <d v="2018-12-05T00:00:00"/>
    <s v="Brokerage"/>
    <s v="Endorsement"/>
    <m/>
    <d v="2020-01-22T00:00:00"/>
    <s v="Ahmedabad"/>
  </r>
  <r>
    <s v="EE"/>
    <s v="2.9992E+18"/>
    <n v="10"/>
    <x v="5"/>
    <s v="Inactive"/>
    <d v="2018-11-01T00:00:00"/>
    <d v="2019-10-31T00:00:00"/>
    <s v="Employee Benefits"/>
    <s v="Employee Benefits EB"/>
    <x v="0"/>
    <n v="113.48"/>
    <d v="2019-02-08T00:00:00"/>
    <s v="Brokerage"/>
    <s v="Endorsement"/>
    <m/>
    <d v="2020-01-22T00:00:00"/>
    <s v="Ahmedabad"/>
  </r>
  <r>
    <s v="EE"/>
    <s v="2.9992E+18"/>
    <n v="10"/>
    <x v="5"/>
    <s v="Active"/>
    <d v="2019-11-01T00:00:00"/>
    <d v="2020-10-31T00:00:00"/>
    <s v="Employee Benefits"/>
    <s v="Employee Benefits EB"/>
    <x v="0"/>
    <n v="4302.3"/>
    <d v="2019-11-01T00:00:00"/>
    <s v="Brokerage"/>
    <s v="Renewal"/>
    <m/>
    <d v="2020-01-22T00:00:00"/>
    <s v="Ahmedabad"/>
  </r>
  <r>
    <s v="EE"/>
    <s v="4101190600000030-00"/>
    <n v="10"/>
    <x v="5"/>
    <s v="Active"/>
    <d v="2019-05-17T00:00:00"/>
    <d v="2020-05-16T00:00:00"/>
    <s v="Employee Benefits"/>
    <s v="Employee Benefits EB"/>
    <x v="0"/>
    <n v="52500"/>
    <d v="2019-05-17T00:00:00"/>
    <s v="Brokerage"/>
    <s v="Inception"/>
    <m/>
    <d v="2020-01-22T00:00:00"/>
    <s v="Ahmedabad"/>
  </r>
  <r>
    <s v="EE"/>
    <s v="22531899"/>
    <n v="3"/>
    <x v="1"/>
    <s v="Active"/>
    <d v="2019-10-27T00:00:00"/>
    <d v="2020-10-26T00:00:00"/>
    <s v="Marine"/>
    <s v="Marine"/>
    <x v="0"/>
    <n v="35112"/>
    <d v="2019-10-27T00:00:00"/>
    <s v="Brokerage"/>
    <s v="Renewal"/>
    <m/>
    <d v="2020-01-22T00:00:00"/>
    <s v="Ahmedabad"/>
  </r>
  <r>
    <s v="EE"/>
    <s v="22531899"/>
    <n v="3"/>
    <x v="1"/>
    <s v="Active"/>
    <d v="2019-10-27T00:00:00"/>
    <d v="2020-10-26T00:00:00"/>
    <s v="Marine"/>
    <s v="Marine"/>
    <x v="0"/>
    <n v="15048"/>
    <d v="2019-10-27T00:00:00"/>
    <s v="Brokerage"/>
    <s v="Renewal"/>
    <m/>
    <d v="2020-01-22T00:00:00"/>
    <s v="Ahmedabad"/>
  </r>
  <r>
    <s v="EE"/>
    <s v="APG/I2064820/71/11/006144"/>
    <n v="10"/>
    <x v="5"/>
    <s v="Inactive"/>
    <d v="2018-11-27T00:00:00"/>
    <d v="2019-11-26T00:00:00"/>
    <s v="Employee Benefits"/>
    <s v="Employee Benefits EB"/>
    <x v="0"/>
    <n v="7647.1"/>
    <d v="2018-11-27T00:00:00"/>
    <s v="Brokerage"/>
    <s v="Inception"/>
    <m/>
    <d v="2020-01-22T00:00:00"/>
    <s v="Ahmedabad"/>
  </r>
  <r>
    <s v="EE"/>
    <s v="APG/I2064820/71/11/006343"/>
    <n v="10"/>
    <x v="5"/>
    <s v="Active"/>
    <d v="2019-11-27T00:00:00"/>
    <d v="2020-11-26T00:00:00"/>
    <s v="Employee Benefits"/>
    <s v="Employee Benefits EB"/>
    <x v="0"/>
    <n v="12491.85"/>
    <d v="2019-11-27T00:00:00"/>
    <s v="Brokerage"/>
    <s v="Renewal"/>
    <m/>
    <d v="2020-01-22T00:00:00"/>
    <s v="Ahmedabad"/>
  </r>
  <r>
    <s v="EE"/>
    <s v="GHS/Q0226519/71"/>
    <n v="10"/>
    <x v="5"/>
    <s v="Inactive"/>
    <d v="2018-11-27T00:00:00"/>
    <d v="2019-11-26T00:00:00"/>
    <s v="Employee Benefits"/>
    <s v="Employee Benefits EB"/>
    <x v="0"/>
    <n v="30620.9"/>
    <d v="2018-11-27T00:00:00"/>
    <s v="Brokerage"/>
    <s v="Inception"/>
    <m/>
    <d v="2020-01-22T00:00:00"/>
    <s v="Ahmedabad"/>
  </r>
  <r>
    <s v="EE"/>
    <s v="GHS/Q1166066/71"/>
    <n v="10"/>
    <x v="5"/>
    <s v="Active"/>
    <d v="2019-11-27T00:00:00"/>
    <d v="2020-11-26T00:00:00"/>
    <s v="Employee Benefits"/>
    <s v="Employee Benefits EB"/>
    <x v="0"/>
    <n v="61342.1"/>
    <d v="2019-11-27T00:00:00"/>
    <s v="Brokerage"/>
    <s v="Renewal"/>
    <m/>
    <d v="2020-01-22T00:00:00"/>
    <s v="Ahmedabad"/>
  </r>
  <r>
    <s v="EE"/>
    <s v="4016 X 166425941 00 000"/>
    <n v="6"/>
    <x v="8"/>
    <s v="Active"/>
    <d v="2019-02-22T00:00:00"/>
    <d v="2020-02-21T00:00:00"/>
    <s v="Employee Benefits"/>
    <s v="Employee Benefits EB"/>
    <x v="1"/>
    <n v="44999.85"/>
    <d v="2020-02-21T00:00:00"/>
    <s v="Brokerage"/>
    <s v="Inception"/>
    <m/>
    <d v="2020-01-22T00:00:00"/>
    <s v="Ahmedabad"/>
  </r>
  <r>
    <s v="EE"/>
    <s v="2309004639"/>
    <n v="13"/>
    <x v="4"/>
    <s v="Active"/>
    <d v="2019-09-30T00:00:00"/>
    <d v="2025-09-29T00:00:00"/>
    <s v="Liability"/>
    <s v="Liability"/>
    <x v="2"/>
    <n v="47500"/>
    <d v="2019-09-30T00:00:00"/>
    <s v="Brokerage"/>
    <s v="Inception"/>
    <m/>
    <d v="2020-01-22T00:00:00"/>
    <s v="Ahmedabad"/>
  </r>
  <r>
    <s v="EE"/>
    <s v="43170512"/>
    <n v="13"/>
    <x v="4"/>
    <s v="Inactive"/>
    <d v="2019-02-06T00:00:00"/>
    <d v="2019-08-06T00:00:00"/>
    <s v="Miscellaneous"/>
    <s v="Liability"/>
    <x v="2"/>
    <n v="6183.87"/>
    <d v="2019-02-06T00:00:00"/>
    <s v="Brokerage"/>
    <s v="Inception"/>
    <m/>
    <d v="2020-01-22T00:00:00"/>
    <s v="Ahmedabad"/>
  </r>
  <r>
    <s v="EE"/>
    <s v="43193940"/>
    <n v="13"/>
    <x v="4"/>
    <s v="Active"/>
    <d v="2019-08-07T00:00:00"/>
    <d v="2020-02-06T00:00:00"/>
    <s v="Miscellaneous"/>
    <s v="Liability"/>
    <x v="2"/>
    <n v="6183.87"/>
    <d v="2019-08-07T00:00:00"/>
    <s v="Brokerage"/>
    <s v="Renewal"/>
    <m/>
    <d v="2020-01-22T00:00:00"/>
    <s v="Ahmedabad"/>
  </r>
  <r>
    <s v="EE"/>
    <s v="141400/48/2020/1134"/>
    <n v="2"/>
    <x v="6"/>
    <s v="Active"/>
    <d v="2019-11-08T00:00:00"/>
    <d v="2020-11-07T00:00:00"/>
    <s v="Liability"/>
    <s v="Liability"/>
    <x v="1"/>
    <n v="13200"/>
    <d v="2019-11-08T00:00:00"/>
    <s v="Brokerage"/>
    <s v="Inception"/>
    <m/>
    <d v="2020-01-22T00:00:00"/>
    <s v="Ahmedabad"/>
  </r>
  <r>
    <s v="EE"/>
    <s v="2.306E+19"/>
    <n v="2"/>
    <x v="6"/>
    <s v="Active"/>
    <d v="2019-02-22T00:00:00"/>
    <d v="2020-02-21T00:00:00"/>
    <s v="Fire"/>
    <s v="Small Medium Enterpries SME"/>
    <x v="1"/>
    <n v="16258"/>
    <d v="2019-02-22T00:00:00"/>
    <s v="Brokerage"/>
    <s v="Inception"/>
    <m/>
    <d v="2020-01-22T00:00:00"/>
    <s v="Ahmedabad"/>
  </r>
  <r>
    <s v="EE"/>
    <s v="2.306E+19"/>
    <n v="2"/>
    <x v="6"/>
    <s v="Active"/>
    <d v="2019-02-28T00:00:00"/>
    <d v="2020-02-27T00:00:00"/>
    <s v="Fire"/>
    <s v="Small Medium Enterpries SME"/>
    <x v="1"/>
    <n v="8227.7900000000009"/>
    <d v="2019-02-28T00:00:00"/>
    <s v="Brokerage"/>
    <s v="Endorsement"/>
    <m/>
    <d v="2020-01-22T00:00:00"/>
    <s v="Ahmedabad"/>
  </r>
  <r>
    <s v="EE"/>
    <s v="2.306E+19"/>
    <n v="2"/>
    <x v="6"/>
    <s v="Active"/>
    <d v="2019-02-28T00:00:00"/>
    <d v="2020-02-27T00:00:00"/>
    <s v="Fire"/>
    <s v="Small Medium Enterpries SME"/>
    <x v="1"/>
    <n v="2925.72"/>
    <d v="2019-06-12T00:00:00"/>
    <s v="Brokerage"/>
    <s v="Endorsement"/>
    <m/>
    <d v="2020-01-22T00:00:00"/>
    <s v="Ahmedabad"/>
  </r>
  <r>
    <s v="EE"/>
    <s v="2.306E+19"/>
    <n v="2"/>
    <x v="6"/>
    <s v="Active"/>
    <d v="2019-02-28T00:00:00"/>
    <d v="2020-02-27T00:00:00"/>
    <s v="Fire"/>
    <s v="Small Medium Enterpries SME"/>
    <x v="1"/>
    <n v="2925.72"/>
    <d v="2019-06-12T00:00:00"/>
    <s v="Brokerage"/>
    <s v="Endorsement"/>
    <m/>
    <d v="2020-01-22T00:00:00"/>
    <s v="Ahmedabad"/>
  </r>
  <r>
    <s v="EE"/>
    <s v="2.306E+19"/>
    <n v="2"/>
    <x v="6"/>
    <s v="Active"/>
    <d v="2019-02-28T00:00:00"/>
    <d v="2020-02-27T00:00:00"/>
    <s v="Fire"/>
    <s v="Small Medium Enterpries SME"/>
    <x v="1"/>
    <n v="5240.78"/>
    <d v="2019-07-12T00:00:00"/>
    <s v="Brokerage"/>
    <s v="Endorsement"/>
    <m/>
    <d v="2020-01-22T00:00:00"/>
    <s v="Ahmedabad"/>
  </r>
  <r>
    <s v="EE"/>
    <s v="3.103E+17"/>
    <n v="2"/>
    <x v="6"/>
    <s v="Active"/>
    <d v="2019-11-08T00:00:00"/>
    <d v="2020-11-07T00:00:00"/>
    <s v="Fire"/>
    <s v="Small Medium Enterpries SME"/>
    <x v="1"/>
    <n v="17232.75"/>
    <d v="2019-11-08T00:00:00"/>
    <s v="Brokerage"/>
    <s v="Inception"/>
    <m/>
    <d v="2020-01-22T00:00:00"/>
    <s v="Ahmedabad"/>
  </r>
  <r>
    <s v="EE"/>
    <s v="3.103E+17"/>
    <n v="2"/>
    <x v="6"/>
    <s v="Active"/>
    <d v="2019-11-08T00:00:00"/>
    <d v="2020-11-07T00:00:00"/>
    <s v="Liability"/>
    <s v="Liability"/>
    <x v="1"/>
    <n v="6250"/>
    <d v="2019-11-08T00:00:00"/>
    <s v="Brokerage"/>
    <s v="Inception"/>
    <m/>
    <d v="2020-01-22T00:00:00"/>
    <s v="Ahmedabad"/>
  </r>
  <r>
    <s v="EE"/>
    <s v="9.9E+19"/>
    <n v="2"/>
    <x v="6"/>
    <s v="Active"/>
    <d v="2019-09-08T00:00:00"/>
    <d v="2020-09-07T00:00:00"/>
    <s v="Fire"/>
    <s v="Small Medium Enterpries SME"/>
    <x v="1"/>
    <n v="72138.929999999993"/>
    <d v="2019-09-08T00:00:00"/>
    <s v="Brokerage"/>
    <s v="Inception"/>
    <m/>
    <d v="2020-01-22T00:00:00"/>
    <s v="Ahmedabad"/>
  </r>
  <r>
    <s v="EE"/>
    <s v="9.9E+19"/>
    <n v="2"/>
    <x v="6"/>
    <s v="Active"/>
    <d v="2019-09-08T00:00:00"/>
    <d v="2020-09-07T00:00:00"/>
    <s v="Fire"/>
    <s v="Small Medium Enterpries SME"/>
    <x v="1"/>
    <n v="43032.54"/>
    <d v="2019-09-08T00:00:00"/>
    <s v="Brokerage"/>
    <s v="Inception"/>
    <m/>
    <d v="2020-01-22T00:00:00"/>
    <s v="Ahmedabad"/>
  </r>
  <r>
    <s v="EE"/>
    <s v="9.9E+19"/>
    <n v="2"/>
    <x v="6"/>
    <s v="Active"/>
    <d v="2019-09-08T00:00:00"/>
    <d v="2020-09-07T00:00:00"/>
    <s v="Miscellaneous"/>
    <s v="Property  BI"/>
    <x v="1"/>
    <n v="11550"/>
    <d v="2019-09-08T00:00:00"/>
    <s v="Brokerage"/>
    <s v="Inception"/>
    <m/>
    <d v="2020-01-22T00:00:00"/>
    <s v="Ahmedabad"/>
  </r>
  <r>
    <s v="EE"/>
    <s v="9.9E+19"/>
    <n v="2"/>
    <x v="6"/>
    <s v="Active"/>
    <d v="2019-09-08T00:00:00"/>
    <d v="2020-09-07T00:00:00"/>
    <s v="Miscellaneous"/>
    <s v="Property  BI"/>
    <x v="1"/>
    <n v="7700"/>
    <d v="2019-09-08T00:00:00"/>
    <s v="Brokerage"/>
    <s v="Inception"/>
    <m/>
    <d v="2020-01-22T00:00:00"/>
    <s v="Ahmedabad"/>
  </r>
  <r>
    <s v="EE"/>
    <s v="9.9E+19"/>
    <n v="2"/>
    <x v="6"/>
    <s v="Active"/>
    <d v="2019-09-08T00:00:00"/>
    <d v="2020-09-07T00:00:00"/>
    <s v="Miscellaneous"/>
    <s v="Small Medium Enterpries SME"/>
    <x v="1"/>
    <n v="14461.25"/>
    <d v="2019-09-08T00:00:00"/>
    <s v="Brokerage"/>
    <s v="Endorsement"/>
    <m/>
    <d v="2020-01-22T00:00:00"/>
    <s v="Ahmedabad"/>
  </r>
  <r>
    <s v="EE"/>
    <s v="9.9E+19"/>
    <n v="2"/>
    <x v="6"/>
    <s v="Active"/>
    <d v="2019-09-08T00:00:00"/>
    <d v="2020-09-07T00:00:00"/>
    <s v="Miscellaneous"/>
    <s v="Small Medium Enterpries SME"/>
    <x v="1"/>
    <n v="13153.63"/>
    <d v="2019-10-10T00:00:00"/>
    <s v="Brokerage"/>
    <s v="Endorsement"/>
    <m/>
    <d v="2020-01-22T00:00:00"/>
    <s v="Ahmedabad"/>
  </r>
  <r>
    <s v="EE"/>
    <s v="9.9E+19"/>
    <n v="13"/>
    <x v="4"/>
    <s v="Active"/>
    <d v="2019-04-25T00:00:00"/>
    <d v="2021-04-24T00:00:00"/>
    <s v="Engineering"/>
    <s v="Construction Power &amp; Infrastructure"/>
    <x v="2"/>
    <n v="134736.13"/>
    <d v="2019-04-25T00:00:00"/>
    <s v="Brokerage"/>
    <s v="Inception"/>
    <m/>
    <d v="2020-01-22T00:00:00"/>
    <s v="Ahmedabad"/>
  </r>
  <r>
    <s v="EE"/>
    <s v="9.9E+19"/>
    <n v="13"/>
    <x v="4"/>
    <s v="Active"/>
    <d v="2019-09-11T00:00:00"/>
    <d v="2020-09-10T00:00:00"/>
    <s v="Engineering"/>
    <s v="Construction Power &amp; Infrastructure"/>
    <x v="2"/>
    <n v="32584.880000000001"/>
    <d v="2019-09-11T00:00:00"/>
    <s v="Brokerage"/>
    <s v="Inception"/>
    <m/>
    <d v="2020-01-22T00:00:00"/>
    <s v="Ahmedabad"/>
  </r>
  <r>
    <s v="EE"/>
    <s v="9.9E+19"/>
    <n v="13"/>
    <x v="4"/>
    <s v="Active"/>
    <d v="2019-09-22T00:00:00"/>
    <d v="2020-03-21T00:00:00"/>
    <s v="Engineering"/>
    <s v="Construction Power &amp; Infrastructure"/>
    <x v="2"/>
    <n v="8044.5"/>
    <d v="2019-09-22T00:00:00"/>
    <s v="Brokerage"/>
    <s v="Inception"/>
    <m/>
    <d v="2020-01-22T00:00:00"/>
    <s v="Ahmedabad"/>
  </r>
  <r>
    <s v="ABC"/>
    <s v="41045915"/>
    <n v="6"/>
    <x v="8"/>
    <s v="Active"/>
    <d v="2019-03-30T00:00:00"/>
    <d v="2020-03-29T00:00:00"/>
    <s v="Liability"/>
    <s v="Liability"/>
    <x v="1"/>
    <n v="14107.5"/>
    <d v="2019-03-30T00:00:00"/>
    <s v="Brokerage"/>
    <s v="Inception"/>
    <m/>
    <d v="2020-01-22T00:00:00"/>
    <s v="Ahmedabad"/>
  </r>
  <r>
    <s v="ABC"/>
    <s v="505613"/>
    <n v="10"/>
    <x v="5"/>
    <s v="Active"/>
    <d v="2019-04-25T00:00:00"/>
    <d v="2020-04-24T00:00:00"/>
    <s v="Employee Benefits"/>
    <s v="Employee Benefits EB"/>
    <x v="0"/>
    <n v="9294.35"/>
    <d v="2019-04-25T00:00:00"/>
    <s v="Brokerage"/>
    <s v="Inception"/>
    <m/>
    <d v="2020-01-22T00:00:00"/>
    <s v="Ahmedabad"/>
  </r>
  <r>
    <s v="ABC"/>
    <s v="H0088766"/>
    <n v="10"/>
    <x v="5"/>
    <s v="Active"/>
    <d v="2019-04-24T00:00:00"/>
    <d v="2020-04-23T00:00:00"/>
    <s v="Employee Benefits"/>
    <s v="Employee Benefits EB"/>
    <x v="0"/>
    <n v="63750"/>
    <d v="2019-04-24T00:00:00"/>
    <s v="Brokerage"/>
    <s v="Endorsement"/>
    <m/>
    <d v="2020-01-22T00:00:00"/>
    <s v="Ahmedabad"/>
  </r>
  <r>
    <s v="ABC"/>
    <s v="H0088766"/>
    <n v="10"/>
    <x v="5"/>
    <s v="Active"/>
    <d v="2019-04-24T00:00:00"/>
    <d v="2020-04-23T00:00:00"/>
    <s v="Employee Benefits"/>
    <s v="Employee Benefits EB"/>
    <x v="0"/>
    <n v="3098.63"/>
    <d v="2019-07-13T00:00:00"/>
    <s v="Brokerage"/>
    <s v="Endorsement"/>
    <m/>
    <d v="2020-01-22T00:00:00"/>
    <s v="Ahmedabad"/>
  </r>
  <r>
    <s v="ABC"/>
    <s v="H0088766"/>
    <n v="10"/>
    <x v="5"/>
    <s v="Active"/>
    <d v="2019-04-24T00:00:00"/>
    <d v="2020-04-23T00:00:00"/>
    <s v="Employee Benefits"/>
    <s v="Employee Benefits EB"/>
    <x v="0"/>
    <n v="1747.2"/>
    <d v="2019-07-17T00:00:00"/>
    <s v="Brokerage"/>
    <s v="Endorsement"/>
    <m/>
    <d v="2020-01-22T00:00:00"/>
    <s v="Ahmedabad"/>
  </r>
  <r>
    <s v="ABC"/>
    <s v="H0088766"/>
    <n v="10"/>
    <x v="5"/>
    <s v="Active"/>
    <d v="2019-04-24T00:00:00"/>
    <d v="2020-04-23T00:00:00"/>
    <s v="Employee Benefits"/>
    <s v="Employee Benefits EB"/>
    <x v="0"/>
    <n v="2458.58"/>
    <d v="2019-05-14T00:00:00"/>
    <s v="Brokerage"/>
    <s v="Endorsement"/>
    <m/>
    <d v="2020-01-22T00:00:00"/>
    <s v="Ahmedabad"/>
  </r>
  <r>
    <s v="ABC"/>
    <s v="2.06312E+11"/>
    <n v="13"/>
    <x v="4"/>
    <s v="Active"/>
    <d v="2019-02-16T00:00:00"/>
    <d v="2020-02-15T00:00:00"/>
    <s v="Employee Benefits"/>
    <s v="Employee Benefits EB"/>
    <x v="1"/>
    <n v="1148.93"/>
    <d v="2019-02-16T00:00:00"/>
    <s v="Brokerage"/>
    <s v="Inception"/>
    <m/>
    <d v="2020-01-22T00:00:00"/>
    <s v="Ahmedabad"/>
  </r>
  <r>
    <s v="ABC"/>
    <s v="2.06314E+11"/>
    <n v="13"/>
    <x v="4"/>
    <s v="Active"/>
    <d v="2019-02-16T00:00:00"/>
    <d v="2020-02-15T00:00:00"/>
    <s v="Employee Benefits"/>
    <s v="Employee Benefits EB"/>
    <x v="1"/>
    <n v="58300"/>
    <d v="2019-02-16T00:00:00"/>
    <s v="Brokerage"/>
    <s v="Inception"/>
    <m/>
    <d v="2020-01-22T00:00:00"/>
    <s v="Ahmedabad"/>
  </r>
  <r>
    <s v="ABC"/>
    <s v="'99000044180400000024"/>
    <n v="11"/>
    <x v="3"/>
    <s v="Active"/>
    <d v="2019-03-12T00:00:00"/>
    <d v="2020-03-11T00:00:00"/>
    <s v="Engineering"/>
    <s v="Construction Power &amp; Infrastructure"/>
    <x v="2"/>
    <n v="18229.13"/>
    <d v="2019-03-12T00:00:00"/>
    <s v="Brokerage"/>
    <s v="Inception"/>
    <m/>
    <d v="2020-01-22T00:00:00"/>
    <s v="Ahmedabad"/>
  </r>
  <r>
    <s v="ABC"/>
    <s v="LW/00009151000100"/>
    <n v="11"/>
    <x v="3"/>
    <s v="Active"/>
    <d v="2018-03-16T00:00:00"/>
    <d v="2019-03-15T00:00:00"/>
    <s v="Miscellaneous"/>
    <s v="Liability"/>
    <x v="2"/>
    <n v="6158.75"/>
    <d v="2018-03-16T00:00:00"/>
    <s v="Brokerage"/>
    <s v="Inception"/>
    <m/>
    <d v="2020-01-22T00:00:00"/>
    <s v="Ahmedabad"/>
  </r>
  <r>
    <s v="TT"/>
    <s v="OG-18-2202-4091-00000964"/>
    <n v="9"/>
    <x v="7"/>
    <s v="Inactive"/>
    <d v="2018-02-20T00:00:00"/>
    <d v="2019-02-19T00:00:00"/>
    <s v="Miscellaneous"/>
    <s v="Property  BI"/>
    <x v="0"/>
    <n v="8452.1299999999992"/>
    <d v="2018-02-20T00:00:00"/>
    <s v="Brokerage"/>
    <s v="Inception"/>
    <m/>
    <d v="2020-01-22T00:00:00"/>
    <s v="Ahmedabad"/>
  </r>
  <r>
    <s v="TT"/>
    <s v="1213001118P112967501"/>
    <n v="9"/>
    <x v="7"/>
    <s v="Active"/>
    <d v="2019-01-01T00:00:00"/>
    <d v="2019-12-31T00:00:00"/>
    <s v="Fire"/>
    <s v="Property  BI"/>
    <x v="2"/>
    <n v="7475"/>
    <d v="2019-01-01T00:00:00"/>
    <s v="Brokerage"/>
    <s v="Inception"/>
    <m/>
    <d v="2020-01-22T00:00:00"/>
    <s v="Ahmedabad"/>
  </r>
  <r>
    <s v="TT"/>
    <s v="'310304111810000477"/>
    <n v="9"/>
    <x v="7"/>
    <s v="Active"/>
    <d v="2019-02-11T00:00:00"/>
    <d v="2020-02-10T00:00:00"/>
    <s v="Miscellaneous"/>
    <s v="Property  BI"/>
    <x v="2"/>
    <n v="15563.87"/>
    <d v="2019-02-11T00:00:00"/>
    <s v="Brokerage"/>
    <s v="Inception"/>
    <m/>
    <d v="2020-01-22T00:00:00"/>
    <s v="Ahmedabad"/>
  </r>
  <r>
    <s v="TT"/>
    <s v="43177302"/>
    <n v="9"/>
    <x v="7"/>
    <s v="Active"/>
    <d v="2018-11-28T00:00:00"/>
    <d v="2019-05-27T00:00:00"/>
    <s v="Miscellaneous"/>
    <s v="Employee Benefits EB"/>
    <x v="2"/>
    <n v="2739.83"/>
    <d v="2018-11-28T00:00:00"/>
    <s v="Brokerage"/>
    <s v="Inception"/>
    <m/>
    <d v="2020-01-22T00:00:00"/>
    <s v="Ahmedabad"/>
  </r>
  <r>
    <s v="TT"/>
    <s v="43179225"/>
    <n v="9"/>
    <x v="7"/>
    <s v="Active"/>
    <d v="2018-12-29T00:00:00"/>
    <d v="2019-06-28T00:00:00"/>
    <s v="Miscellaneous"/>
    <s v="Employee Benefits EB"/>
    <x v="0"/>
    <n v="2228.33"/>
    <d v="2018-12-29T00:00:00"/>
    <s v="Brokerage"/>
    <s v="Inception"/>
    <m/>
    <d v="2020-01-22T00:00:00"/>
    <s v="Ahmedabad"/>
  </r>
  <r>
    <s v="TT"/>
    <s v="OG-19-2202-4091-00000967"/>
    <n v="9"/>
    <x v="7"/>
    <s v="Active"/>
    <d v="2019-02-20T00:00:00"/>
    <d v="2020-02-19T00:00:00"/>
    <s v="Miscellaneous"/>
    <s v="Property  BI"/>
    <x v="0"/>
    <n v="7162.88"/>
    <d v="2019-02-20T00:00:00"/>
    <s v="Brokerage"/>
    <s v="Renewal"/>
    <m/>
    <d v="2020-01-22T00:00:00"/>
    <s v="Ahmedabad"/>
  </r>
  <r>
    <s v="TT"/>
    <s v="YB00020403000100"/>
    <n v="13"/>
    <x v="4"/>
    <s v="Active"/>
    <d v="2019-02-08T00:00:00"/>
    <d v="2020-02-07T00:00:00"/>
    <s v="Fire"/>
    <s v="Property  BI"/>
    <x v="1"/>
    <n v="1569.64"/>
    <d v="2019-02-08T00:00:00"/>
    <s v="Brokerage"/>
    <s v="Inception"/>
    <m/>
    <d v="2020-01-22T00:00:00"/>
    <s v="Ahmedabad"/>
  </r>
  <r>
    <s v="TT"/>
    <s v="2999/202296981100000"/>
    <n v="11"/>
    <x v="3"/>
    <s v="Active"/>
    <d v="2018-06-01T00:00:00"/>
    <d v="2019-05-31T00:00:00"/>
    <s v="Liability"/>
    <s v="Liability"/>
    <x v="1"/>
    <n v="100000"/>
    <d v="2018-06-01T00:00:00"/>
    <s v="Brokerage"/>
    <s v="Endorsement"/>
    <m/>
    <d v="2020-01-22T00:00:00"/>
    <s v="Ahmedabad"/>
  </r>
  <r>
    <s v="TT"/>
    <s v="2999/202296981100000"/>
    <n v="11"/>
    <x v="3"/>
    <s v="Active"/>
    <d v="2018-06-01T00:00:00"/>
    <d v="2019-05-31T00:00:00"/>
    <s v="Liability"/>
    <s v="Liability"/>
    <x v="1"/>
    <m/>
    <d v="2018-08-03T00:00:00"/>
    <s v="Brokerage"/>
    <s v="Endorsement"/>
    <m/>
    <d v="2020-01-22T00:00:00"/>
    <s v="Ahmedabad"/>
  </r>
  <r>
    <s v="TT"/>
    <s v="2999202758217600000&quot;"/>
    <n v="11"/>
    <x v="3"/>
    <s v="Active"/>
    <d v="2019-04-22T00:00:00"/>
    <d v="2020-04-21T00:00:00"/>
    <s v="Liability"/>
    <s v="Liability"/>
    <x v="2"/>
    <n v="60025"/>
    <d v="2019-04-22T00:00:00"/>
    <s v="Brokerage"/>
    <s v="Inception"/>
    <m/>
    <d v="2020-01-22T00:00:00"/>
    <s v="Ahmedabad"/>
  </r>
  <r>
    <s v="TT"/>
    <s v="2.9992E+18"/>
    <n v="11"/>
    <x v="3"/>
    <s v="Active"/>
    <d v="2019-07-08T00:00:00"/>
    <d v="2020-07-07T00:00:00"/>
    <s v="Liability"/>
    <s v="Liability"/>
    <x v="2"/>
    <n v="60025"/>
    <d v="2019-07-08T00:00:00"/>
    <s v="Brokerage"/>
    <s v="Inception"/>
    <m/>
    <d v="2020-01-22T00:00:00"/>
    <s v="Ahmedabad"/>
  </r>
  <r>
    <s v="TT"/>
    <s v="2.9992E+18"/>
    <n v="11"/>
    <x v="3"/>
    <s v="Active"/>
    <d v="2019-07-08T00:00:00"/>
    <d v="2020-07-07T00:00:00"/>
    <s v="Liability"/>
    <s v="Liability"/>
    <x v="2"/>
    <n v="60025"/>
    <d v="2019-07-08T00:00:00"/>
    <s v="Brokerage"/>
    <s v="Inception"/>
    <m/>
    <d v="2020-01-22T00:00:00"/>
    <s v="Ahmedabad"/>
  </r>
  <r>
    <s v="TT"/>
    <s v="9.1E+19"/>
    <n v="6"/>
    <x v="8"/>
    <s v="Inactive"/>
    <d v="2017-12-12T00:00:00"/>
    <d v="2018-12-11T00:00:00"/>
    <s v="Liability"/>
    <s v="Liability"/>
    <x v="1"/>
    <n v="71875"/>
    <d v="2017-12-12T00:00:00"/>
    <s v="Brokerage"/>
    <s v="Inception"/>
    <m/>
    <d v="2020-01-22T00:00:00"/>
    <s v="Ahmedabad"/>
  </r>
  <r>
    <s v="TT"/>
    <s v="9.1E+19"/>
    <n v="6"/>
    <x v="8"/>
    <s v="Active"/>
    <d v="2018-12-12T00:00:00"/>
    <d v="2019-12-11T00:00:00"/>
    <s v="Liability"/>
    <s v="Liability"/>
    <x v="0"/>
    <n v="62500"/>
    <d v="2018-12-12T00:00:00"/>
    <s v="Brokerage"/>
    <s v="Renewal"/>
    <m/>
    <d v="2020-01-22T00:00:00"/>
    <s v="Ahmedabad"/>
  </r>
  <r>
    <s v="TT"/>
    <s v="304001140"/>
    <n v="6"/>
    <x v="8"/>
    <s v="Active"/>
    <d v="2018-08-01T00:00:00"/>
    <d v="2019-07-31T00:00:00"/>
    <s v="Liability"/>
    <s v="Liability"/>
    <x v="0"/>
    <n v="84375"/>
    <d v="2018-08-01T00:00:00"/>
    <s v="Brokerage"/>
    <s v="Inception"/>
    <m/>
    <d v="2020-01-22T00:00:00"/>
    <s v="Ahmedabad"/>
  </r>
  <r>
    <s v="XYZ"/>
    <s v="15552994"/>
    <n v="2"/>
    <x v="6"/>
    <s v="Active"/>
    <d v="2019-12-02T00:00:00"/>
    <d v="2020-12-01T00:00:00"/>
    <s v="Marine"/>
    <s v="Marine"/>
    <x v="1"/>
    <n v="20625"/>
    <d v="2019-12-02T00:00:00"/>
    <s v="Brokerage"/>
    <s v="Inception"/>
    <m/>
    <d v="2020-01-22T00:00:00"/>
    <s v="Ahmedabad"/>
  </r>
  <r>
    <s v="XYZ"/>
    <s v="9.9E+19"/>
    <n v="2"/>
    <x v="6"/>
    <s v="Active"/>
    <d v="2019-07-29T00:00:00"/>
    <d v="2020-07-28T00:00:00"/>
    <s v="Fire"/>
    <s v="Small Medium Enterpries SME"/>
    <x v="1"/>
    <n v="32683"/>
    <d v="2019-07-29T00:00:00"/>
    <s v="Brokerage"/>
    <s v="Inception"/>
    <m/>
    <d v="2020-01-22T00:00:00"/>
    <s v="Ahmedabad"/>
  </r>
  <r>
    <s v="XYZ"/>
    <s v="9.9E+19"/>
    <n v="2"/>
    <x v="6"/>
    <s v="Active"/>
    <d v="2019-07-29T00:00:00"/>
    <d v="2020-07-28T00:00:00"/>
    <s v="Fire"/>
    <s v="Small Medium Enterpries SME"/>
    <x v="1"/>
    <n v="84590.55"/>
    <d v="2019-07-29T00:00:00"/>
    <s v="Brokerage"/>
    <s v="Inception"/>
    <m/>
    <d v="2020-01-22T00:00:00"/>
    <s v="Ahmedabad"/>
  </r>
  <r>
    <s v="XYZ"/>
    <s v="9.9E+19"/>
    <n v="2"/>
    <x v="6"/>
    <s v="Active"/>
    <d v="2019-07-29T00:00:00"/>
    <d v="2020-07-28T00:00:00"/>
    <s v="Miscellaneous"/>
    <s v="Small Medium Enterpries SME"/>
    <x v="1"/>
    <n v="10547.63"/>
    <d v="2019-07-29T00:00:00"/>
    <s v="Brokerage"/>
    <s v="Inception"/>
    <m/>
    <d v="2020-01-22T00:00:00"/>
    <s v="Ahmedabad"/>
  </r>
  <r>
    <s v="XYZ"/>
    <s v="14055133"/>
    <n v="2"/>
    <x v="6"/>
    <s v="Active"/>
    <d v="2019-07-26T00:00:00"/>
    <d v="2020-07-25T00:00:00"/>
    <s v="Liability"/>
    <s v="Liability"/>
    <x v="2"/>
    <n v="63000"/>
    <d v="2019-07-26T00:00:00"/>
    <s v="Brokerage"/>
    <s v="Inception"/>
    <m/>
    <d v="2020-01-22T00:00:00"/>
    <s v="Ahmedabad"/>
  </r>
  <r>
    <s v="XYZ"/>
    <s v="2000010048"/>
    <n v="8"/>
    <x v="10"/>
    <s v="Inactive"/>
    <d v="2018-07-28T00:00:00"/>
    <d v="2019-07-27T00:00:00"/>
    <s v="Miscellaneous"/>
    <s v="Trade Credit &amp;amp; Political Risk"/>
    <x v="0"/>
    <n v="121875"/>
    <d v="2018-07-28T00:00:00"/>
    <s v="Brokerage"/>
    <s v="Endorsement"/>
    <m/>
    <d v="2020-01-22T00:00:00"/>
    <s v="Ahmedabad"/>
  </r>
  <r>
    <s v="XYZ"/>
    <s v="2000010048"/>
    <n v="8"/>
    <x v="10"/>
    <s v="Inactive"/>
    <d v="2018-07-28T00:00:00"/>
    <d v="2019-07-27T00:00:00"/>
    <s v="Miscellaneous"/>
    <s v="Trade Credit &amp;amp; Political Risk"/>
    <x v="0"/>
    <n v="8174.5"/>
    <d v="2019-07-18T00:00:00"/>
    <s v="Brokerage"/>
    <s v="Endorsement"/>
    <m/>
    <d v="2020-01-22T00:00:00"/>
    <s v="Ahmedabad"/>
  </r>
  <r>
    <s v="XYZ"/>
    <s v="2000010048"/>
    <n v="4"/>
    <x v="11"/>
    <s v="Active"/>
    <d v="2019-07-28T00:00:00"/>
    <d v="2020-07-27T00:00:00"/>
    <s v="Miscellaneous"/>
    <s v="Trade Credit &amp;amp; Political Risk"/>
    <x v="0"/>
    <n v="115781.25"/>
    <d v="2019-07-28T00:00:00"/>
    <s v="Brokerage"/>
    <s v="Renewal"/>
    <m/>
    <d v="2020-01-22T00:00:00"/>
    <s v="Ahmedabad"/>
  </r>
  <r>
    <s v="XYZ"/>
    <s v="1210001119P104351661'"/>
    <n v="11"/>
    <x v="3"/>
    <s v="Active"/>
    <d v="2019-06-26T00:00:00"/>
    <d v="2020-06-25T00:00:00"/>
    <s v="Fire"/>
    <s v="Construction Power &amp; Infrastructure"/>
    <x v="2"/>
    <n v="137712.39000000001"/>
    <d v="2019-06-26T00:00:00"/>
    <s v="Brokerage"/>
    <s v="Inception"/>
    <m/>
    <d v="2020-01-22T00:00:00"/>
    <s v="Ahmedabad"/>
  </r>
  <r>
    <s v="SRE"/>
    <s v="OG-19-2202-1018-00000036"/>
    <n v="5"/>
    <x v="9"/>
    <s v="Inactive"/>
    <d v="2018-06-30T00:00:00"/>
    <d v="2019-06-29T00:00:00"/>
    <s v="Marine"/>
    <s v="Marine"/>
    <x v="0"/>
    <n v="50101.73"/>
    <d v="2018-06-30T00:00:00"/>
    <s v="Brokerage"/>
    <s v="Inception"/>
    <m/>
    <d v="2020-01-22T00:00:00"/>
    <s v="Ahmedabad"/>
  </r>
  <r>
    <s v="SRE"/>
    <s v="22341873"/>
    <n v="5"/>
    <x v="9"/>
    <s v="Active"/>
    <d v="2018-09-12T00:00:00"/>
    <d v="2019-09-11T00:00:00"/>
    <s v="Marine"/>
    <s v="Marine"/>
    <x v="0"/>
    <n v="8745.18"/>
    <d v="2018-09-12T00:00:00"/>
    <s v="Brokerage"/>
    <s v="Inception"/>
    <m/>
    <d v="2020-01-22T00:00:00"/>
    <s v="Ahmedabad"/>
  </r>
  <r>
    <s v="SRE"/>
    <s v="'21300031180100007178"/>
    <n v="9"/>
    <x v="7"/>
    <s v="Active"/>
    <d v="2019-02-15T00:00:00"/>
    <d v="2020-02-14T00:00:00"/>
    <s v="Motor"/>
    <s v="Motor"/>
    <x v="2"/>
    <n v="10578.39"/>
    <d v="2019-02-15T00:00:00"/>
    <s v="Brokerage"/>
    <s v="Inception"/>
    <m/>
    <d v="2020-01-22T00:00:00"/>
    <s v="Ahmedabad"/>
  </r>
  <r>
    <s v="SRE"/>
    <s v="2.4122E+18"/>
    <n v="13"/>
    <x v="4"/>
    <s v="Inactive"/>
    <d v="2018-01-12T00:00:00"/>
    <d v="2019-01-11T00:00:00"/>
    <s v="Marine"/>
    <s v="Marine"/>
    <x v="2"/>
    <n v="10395"/>
    <d v="2018-01-12T00:00:00"/>
    <s v="Brokerage"/>
    <s v="Endorsement"/>
    <m/>
    <d v="2020-01-22T00:00:00"/>
    <s v="Ahmedabad"/>
  </r>
  <r>
    <s v="SRE"/>
    <s v="2412 2020 7182 9001 000"/>
    <n v="13"/>
    <x v="4"/>
    <s v="Inactive"/>
    <d v="2019-01-12T00:00:00"/>
    <d v="2020-01-11T00:00:00"/>
    <s v="Marine"/>
    <s v="Marine"/>
    <x v="2"/>
    <n v="15592.5"/>
    <d v="2019-01-12T00:00:00"/>
    <s v="Brokerage"/>
    <s v="Renewal"/>
    <m/>
    <d v="2020-01-22T00:00:00"/>
    <s v="Ahmedabad"/>
  </r>
  <r>
    <s v="SRE"/>
    <s v="2.4122E+18"/>
    <n v="13"/>
    <x v="4"/>
    <s v="Active"/>
    <d v="2020-01-12T00:00:00"/>
    <d v="2021-01-11T00:00:00"/>
    <s v="Marine"/>
    <s v="Marine"/>
    <x v="2"/>
    <n v="11310.75"/>
    <d v="2020-01-12T00:00:00"/>
    <s v="Brokerage"/>
    <s v="Renewal"/>
    <m/>
    <d v="2020-01-22T00:00:00"/>
    <s v="Ahmedabad"/>
  </r>
  <r>
    <s v="SRE"/>
    <s v="4101191100000008-00"/>
    <n v="13"/>
    <x v="4"/>
    <s v="Active"/>
    <d v="2019-11-10T00:00:00"/>
    <d v="2020-11-09T00:00:00"/>
    <s v="Employee Benefits"/>
    <s v="Employee Benefits EB"/>
    <x v="0"/>
    <n v="48928.73"/>
    <d v="2019-11-10T00:00:00"/>
    <s v="Brokerage"/>
    <s v="Renewal"/>
    <m/>
    <d v="2020-01-22T00:00:00"/>
    <s v="Ahmedabad"/>
  </r>
  <r>
    <s v="SRE"/>
    <s v="41050127"/>
    <n v="13"/>
    <x v="4"/>
    <s v="Active"/>
    <d v="2019-11-25T00:00:00"/>
    <d v="2020-11-24T00:00:00"/>
    <s v="Liability"/>
    <s v="Liability"/>
    <x v="0"/>
    <n v="18975"/>
    <d v="2019-11-25T00:00:00"/>
    <s v="Brokerage"/>
    <s v="Inception"/>
    <m/>
    <d v="2020-01-22T00:00:00"/>
    <s v="Ahmedabad"/>
  </r>
  <r>
    <s v="SRE"/>
    <s v="54522170"/>
    <n v="13"/>
    <x v="4"/>
    <s v="Active"/>
    <d v="2019-07-09T00:00:00"/>
    <d v="2020-07-08T00:00:00"/>
    <s v="Employee Benefits"/>
    <s v="Employee Benefits EB"/>
    <x v="2"/>
    <n v="9056.48"/>
    <d v="2019-07-09T00:00:00"/>
    <s v="Brokerage"/>
    <s v="Inception"/>
    <m/>
    <d v="2020-01-22T00:00:00"/>
    <s v="Ahmedabad"/>
  </r>
  <r>
    <s v="SRE"/>
    <s v="OG-19-2202-4004-00000044"/>
    <n v="13"/>
    <x v="4"/>
    <s v="Inactive"/>
    <d v="2018-07-10T00:00:00"/>
    <d v="2019-07-09T00:00:00"/>
    <s v="Fire"/>
    <s v="Property  BI"/>
    <x v="2"/>
    <n v="10416.75"/>
    <d v="2018-07-10T00:00:00"/>
    <s v="Brokerage"/>
    <s v="Inception"/>
    <m/>
    <d v="2020-01-22T00:00:00"/>
    <s v="Ahmedabad"/>
  </r>
  <r>
    <s v="SRE"/>
    <s v="OG-19-2202-4010-00000816"/>
    <n v="13"/>
    <x v="4"/>
    <s v="Inactive"/>
    <d v="2018-07-10T00:00:00"/>
    <d v="2019-07-09T00:00:00"/>
    <s v="Miscellaneous"/>
    <s v="Property  BI"/>
    <x v="2"/>
    <n v="1232"/>
    <d v="2018-07-10T00:00:00"/>
    <s v="Brokerage"/>
    <s v="Inception"/>
    <m/>
    <d v="2020-01-22T00:00:00"/>
    <s v="Ahmedabad"/>
  </r>
  <r>
    <s v="SRE"/>
    <s v="OG-19-2202-4011-00000127"/>
    <n v="13"/>
    <x v="4"/>
    <s v="Active"/>
    <d v="2019-01-09T00:00:00"/>
    <d v="2020-01-08T00:00:00"/>
    <s v="Miscellaneous"/>
    <s v="Property  BI"/>
    <x v="2"/>
    <n v="643.75"/>
    <d v="2019-01-09T00:00:00"/>
    <s v="Brokerage"/>
    <s v="Inception"/>
    <m/>
    <d v="2020-01-22T00:00:00"/>
    <s v="Ahmedabad"/>
  </r>
  <r>
    <s v="SRE"/>
    <s v="OG-20-2202-4004-00000043"/>
    <n v="13"/>
    <x v="4"/>
    <s v="Active"/>
    <d v="2019-05-16T00:00:00"/>
    <d v="2020-05-15T00:00:00"/>
    <s v="Fire"/>
    <s v="Property  BI"/>
    <x v="2"/>
    <n v="4595.75"/>
    <d v="2019-05-16T00:00:00"/>
    <s v="Brokerage"/>
    <s v="Inception"/>
    <m/>
    <d v="2020-01-22T00:00:00"/>
    <s v="Ahmedabad"/>
  </r>
  <r>
    <s v="SRE"/>
    <s v="OG-20-2202-4004-00000066"/>
    <n v="13"/>
    <x v="4"/>
    <s v="Active"/>
    <d v="2019-07-11T00:00:00"/>
    <d v="2020-07-10T00:00:00"/>
    <s v="Fire"/>
    <s v="Property  BI"/>
    <x v="2"/>
    <n v="21905.200000000001"/>
    <d v="2019-07-11T00:00:00"/>
    <s v="Brokerage"/>
    <s v="Renewal"/>
    <m/>
    <d v="2020-01-22T00:00:00"/>
    <s v="Ahmedabad"/>
  </r>
  <r>
    <s v="SRE"/>
    <s v="OG-20-2202-4010-00000924"/>
    <n v="13"/>
    <x v="4"/>
    <s v="Active"/>
    <d v="2019-07-10T00:00:00"/>
    <d v="2020-07-09T00:00:00"/>
    <s v="Miscellaneous"/>
    <s v="Property  BI"/>
    <x v="2"/>
    <n v="337.5"/>
    <d v="2019-07-10T00:00:00"/>
    <s v="Brokerage"/>
    <s v="Renewal"/>
    <m/>
    <d v="2020-01-22T00:00:00"/>
    <s v="Ahmedabad"/>
  </r>
  <r>
    <s v="SRE"/>
    <s v="2280014070"/>
    <n v="2"/>
    <x v="6"/>
    <s v="Active"/>
    <d v="2019-03-09T00:00:00"/>
    <d v="2020-03-08T00:00:00"/>
    <s v="Liability"/>
    <s v="Liability"/>
    <x v="2"/>
    <n v="27530.38"/>
    <d v="2019-03-09T00:00:00"/>
    <s v="Brokerage"/>
    <s v="Inception"/>
    <m/>
    <d v="2020-01-22T00:00:00"/>
    <s v="Ahmedabad"/>
  </r>
  <r>
    <s v="SRE"/>
    <s v="3.10304E+17"/>
    <n v="2"/>
    <x v="6"/>
    <s v="Active"/>
    <d v="2019-01-08T00:00:00"/>
    <d v="2019-04-07T00:00:00"/>
    <s v="Fire"/>
    <s v="Small Medium Enterpries SME"/>
    <x v="2"/>
    <n v="3978.77"/>
    <d v="2019-01-08T00:00:00"/>
    <s v="Brokerage"/>
    <s v="Inception"/>
    <m/>
    <d v="2020-01-22T00:00:00"/>
    <s v="Ahmedabad"/>
  </r>
  <r>
    <s v="SRE"/>
    <s v="3.10304E+17"/>
    <n v="2"/>
    <x v="6"/>
    <s v="Active"/>
    <d v="2019-01-19T00:00:00"/>
    <d v="2019-04-18T00:00:00"/>
    <s v="Fire"/>
    <s v="Small Medium Enterpries SME"/>
    <x v="2"/>
    <n v="9453.35"/>
    <d v="2019-01-19T00:00:00"/>
    <s v="Brokerage"/>
    <s v="Inception"/>
    <m/>
    <d v="2020-01-22T00:00:00"/>
    <s v="Ahmedabad"/>
  </r>
  <r>
    <s v="SRE"/>
    <s v="3.10304E+17"/>
    <n v="2"/>
    <x v="6"/>
    <s v="Active"/>
    <d v="2019-02-26T00:00:00"/>
    <d v="2019-04-25T00:00:00"/>
    <s v="Fire"/>
    <s v="Small Medium Enterpries SME"/>
    <x v="2"/>
    <n v="4156.79"/>
    <d v="2019-02-26T00:00:00"/>
    <s v="Brokerage"/>
    <s v="Inception"/>
    <m/>
    <d v="2020-01-22T00:00:00"/>
    <s v="Ahmedabad"/>
  </r>
  <r>
    <s v="SRE"/>
    <s v="43187020"/>
    <n v="13"/>
    <x v="4"/>
    <s v="Active"/>
    <d v="2019-04-22T00:00:00"/>
    <d v="2020-04-21T00:00:00"/>
    <s v="Miscellaneous"/>
    <s v="Liability"/>
    <x v="1"/>
    <n v="7451.24"/>
    <d v="2019-04-22T00:00:00"/>
    <s v="Brokerage"/>
    <s v="Inception"/>
    <m/>
    <d v="2020-01-22T00:00:00"/>
    <s v="Ahmedabad"/>
  </r>
  <r>
    <s v="DDD"/>
    <s v="4016/138636598/01/000"/>
    <n v="10"/>
    <x v="5"/>
    <s v="Inactive"/>
    <d v="2018-09-30T00:00:00"/>
    <d v="2019-09-29T00:00:00"/>
    <s v="Employee Benefits"/>
    <s v="Employee Benefits EB"/>
    <x v="0"/>
    <n v="54000"/>
    <d v="2018-09-30T00:00:00"/>
    <s v="Brokerage"/>
    <s v="Inception"/>
    <m/>
    <d v="2020-01-22T00:00:00"/>
    <s v="Ahmedabad"/>
  </r>
  <r>
    <s v="DDD"/>
    <s v="4016 138636598 02 000"/>
    <n v="10"/>
    <x v="5"/>
    <s v="Active"/>
    <d v="2019-09-30T00:00:00"/>
    <d v="2020-09-29T00:00:00"/>
    <s v="Employee Benefits"/>
    <s v="Employee Benefits EB"/>
    <x v="0"/>
    <n v="123750"/>
    <d v="2019-09-30T00:00:00"/>
    <s v="Brokerage"/>
    <s v="Renewal"/>
    <m/>
    <d v="2020-01-22T00:00:00"/>
    <s v="Ahmedabad"/>
  </r>
  <r>
    <s v="DDD"/>
    <s v="'99000044190300000023"/>
    <n v="11"/>
    <x v="3"/>
    <s v="Active"/>
    <d v="2019-07-09T00:00:00"/>
    <d v="2019-10-08T00:00:00"/>
    <s v="Engineering"/>
    <s v="Construction Power &amp; Infrastructure"/>
    <x v="2"/>
    <n v="8263.94"/>
    <d v="2019-07-09T00:00:00"/>
    <s v="Brokerage"/>
    <s v="Renewal"/>
    <m/>
    <d v="2020-01-22T00:00:00"/>
    <s v="Ahmedabad"/>
  </r>
  <r>
    <s v="DDD"/>
    <s v="'99000044190300000046"/>
    <n v="11"/>
    <x v="3"/>
    <s v="Active"/>
    <d v="2019-09-27T00:00:00"/>
    <d v="2020-03-26T00:00:00"/>
    <s v="Engineering"/>
    <s v="Construction Power &amp; Infrastructure"/>
    <x v="2"/>
    <n v="67102.13"/>
    <d v="2019-09-27T00:00:00"/>
    <s v="Brokerage"/>
    <s v="Renewal"/>
    <m/>
    <d v="2020-01-22T00:00:00"/>
    <s v="Ahmedabad"/>
  </r>
  <r>
    <s v="DDD"/>
    <s v="''99000044190700000001"/>
    <n v="11"/>
    <x v="3"/>
    <s v="Active"/>
    <d v="2019-04-01T00:00:00"/>
    <d v="2020-03-31T00:00:00"/>
    <s v="Engineering"/>
    <s v="Construction Power &amp; Infrastructure"/>
    <x v="2"/>
    <n v="90663.25"/>
    <d v="2019-04-01T00:00:00"/>
    <s v="Brokerage"/>
    <s v="Inception"/>
    <m/>
    <d v="2020-01-22T00:00:00"/>
    <s v="Ahmedabad"/>
  </r>
  <r>
    <s v="DDD"/>
    <s v="'99000046192400000060"/>
    <n v="11"/>
    <x v="3"/>
    <s v="Active"/>
    <d v="2019-07-15T00:00:00"/>
    <d v="2020-07-14T00:00:00"/>
    <s v="Fire"/>
    <s v="Property  BI"/>
    <x v="2"/>
    <n v="15601.02"/>
    <d v="2019-07-15T00:00:00"/>
    <s v="Brokerage"/>
    <s v="Inception"/>
    <m/>
    <d v="2020-01-22T00:00:00"/>
    <s v="Ahmedabad"/>
  </r>
  <r>
    <s v="DDD"/>
    <s v="HG00003377000100"/>
    <n v="13"/>
    <x v="4"/>
    <s v="Active"/>
    <d v="2019-08-10T00:00:00"/>
    <d v="2020-08-09T00:00:00"/>
    <s v="Employee Benefits"/>
    <s v="Employee Benefits EB"/>
    <x v="2"/>
    <n v="28069.13"/>
    <d v="2019-08-10T00:00:00"/>
    <s v="Brokerage"/>
    <s v="Inception"/>
    <m/>
    <d v="2020-01-22T00:00:00"/>
    <s v="Ahmedabad"/>
  </r>
  <r>
    <s v="DDD"/>
    <s v="41047870"/>
    <n v="2"/>
    <x v="6"/>
    <s v="Active"/>
    <d v="2019-07-05T00:00:00"/>
    <d v="2020-07-04T00:00:00"/>
    <s v="Liability"/>
    <s v="Liability"/>
    <x v="1"/>
    <n v="72675"/>
    <d v="2019-07-05T00:00:00"/>
    <s v="Brokerage"/>
    <s v="Inception"/>
    <m/>
    <d v="2020-01-22T00:00:00"/>
    <s v="Ahmedabad"/>
  </r>
  <r>
    <s v="DDD"/>
    <s v="41047870"/>
    <n v="2"/>
    <x v="6"/>
    <s v="Active"/>
    <d v="2019-07-05T00:00:00"/>
    <d v="2020-07-04T00:00:00"/>
    <s v="Liability"/>
    <s v="Liability"/>
    <x v="1"/>
    <n v="72675"/>
    <d v="2019-07-05T00:00:00"/>
    <s v="Brokerage"/>
    <s v="Inception"/>
    <m/>
    <d v="2020-01-22T00:00:00"/>
    <s v="Ahmedabad"/>
  </r>
  <r>
    <s v="ZZ"/>
    <s v="304003070"/>
    <n v="6"/>
    <x v="8"/>
    <s v="Active"/>
    <d v="2018-11-29T00:00:00"/>
    <d v="2019-11-28T00:00:00"/>
    <s v="Liability"/>
    <s v="Liability"/>
    <x v="1"/>
    <n v="115173.38"/>
    <d v="2018-11-29T00:00:00"/>
    <s v="Brokerage"/>
    <s v="Inception"/>
    <m/>
    <d v="2020-01-22T00:00:00"/>
    <s v="Ahmedabad"/>
  </r>
  <r>
    <s v="ZZ"/>
    <s v="ST20002720000101"/>
    <n v="11"/>
    <x v="3"/>
    <s v="Active"/>
    <d v="2019-01-06T00:00:00"/>
    <d v="2020-01-05T00:00:00"/>
    <s v="Marine"/>
    <s v="Marine"/>
    <x v="2"/>
    <n v="825"/>
    <d v="2019-01-06T00:00:00"/>
    <s v="Brokerage"/>
    <s v="Inception"/>
    <m/>
    <d v="2020-01-22T00:00:00"/>
    <s v="Ahmedabad"/>
  </r>
  <r>
    <s v="ZZ"/>
    <s v="'ST20003045000100"/>
    <n v="11"/>
    <x v="3"/>
    <s v="Active"/>
    <d v="2018-06-13T00:00:00"/>
    <d v="2019-06-12T00:00:00"/>
    <s v="Marine"/>
    <s v="Marine"/>
    <x v="0"/>
    <n v="20625"/>
    <d v="2018-06-13T00:00:00"/>
    <s v="Brokerage"/>
    <s v="Inception"/>
    <m/>
    <d v="2020-01-22T00:00:00"/>
    <s v="Ahmedabad"/>
  </r>
  <r>
    <s v="ZZ"/>
    <s v="ST20003618000100"/>
    <n v="11"/>
    <x v="3"/>
    <s v="Active"/>
    <d v="2019-04-08T00:00:00"/>
    <d v="2020-04-07T00:00:00"/>
    <s v="Marine"/>
    <s v="Marine"/>
    <x v="2"/>
    <n v="2598.75"/>
    <d v="2019-04-08T00:00:00"/>
    <s v="Brokerage"/>
    <s v="Inception"/>
    <m/>
    <d v="2020-01-22T00:00:00"/>
    <s v="Ahmedabad"/>
  </r>
  <r>
    <s v="ZZ"/>
    <s v="ST20003619000100"/>
    <n v="11"/>
    <x v="3"/>
    <s v="Active"/>
    <d v="2019-04-08T00:00:00"/>
    <d v="2020-04-07T00:00:00"/>
    <s v="Marine"/>
    <s v="Marine"/>
    <x v="2"/>
    <n v="693"/>
    <d v="2019-04-08T00:00:00"/>
    <s v="Brokerage"/>
    <s v="Inception"/>
    <m/>
    <d v="2020-01-22T00:00:00"/>
    <s v="Ahmedabad"/>
  </r>
  <r>
    <s v="ZZ"/>
    <s v="STS1086243000100"/>
    <n v="11"/>
    <x v="3"/>
    <s v="Active"/>
    <d v="2019-04-22T00:00:00"/>
    <d v="2020-04-21T00:00:00"/>
    <s v="Marine"/>
    <s v="Marine"/>
    <x v="2"/>
    <n v="357.06"/>
    <d v="2019-04-22T00:00:00"/>
    <s v="Brokerage"/>
    <s v="Inception"/>
    <m/>
    <d v="2020-01-22T00:00:00"/>
    <s v="Ahmedabad"/>
  </r>
  <r>
    <s v="ZZ"/>
    <s v="1.31001E+19"/>
    <n v="11"/>
    <x v="3"/>
    <s v="Active"/>
    <d v="2019-03-07T00:00:00"/>
    <d v="2020-03-06T00:00:00"/>
    <s v="Miscellaneous"/>
    <s v="Trade Credit &amp;amp; Political Risk"/>
    <x v="0"/>
    <n v="41625"/>
    <d v="2019-07-06T00:00:00"/>
    <s v="Brokerage"/>
    <s v="Inception"/>
    <m/>
    <d v="2020-01-22T00:00:00"/>
    <s v="Ahmedabad"/>
  </r>
  <r>
    <s v="ZZ"/>
    <s v="1.31001E+19"/>
    <n v="11"/>
    <x v="3"/>
    <s v="Active"/>
    <d v="2019-03-07T00:00:00"/>
    <d v="2020-03-06T00:00:00"/>
    <s v="Miscellaneous"/>
    <s v="Trade Credit &amp;amp; Political Risk"/>
    <x v="0"/>
    <n v="41625"/>
    <d v="2019-11-04T00:00:00"/>
    <s v="Brokerage"/>
    <s v="Inception"/>
    <m/>
    <d v="2020-01-22T00:00:00"/>
    <s v="Ahmedabad"/>
  </r>
  <r>
    <s v="ZZ"/>
    <s v="1.31001E+19"/>
    <n v="11"/>
    <x v="3"/>
    <s v="Active"/>
    <d v="2019-03-07T00:00:00"/>
    <d v="2020-03-06T00:00:00"/>
    <s v="Miscellaneous"/>
    <s v="Trade Credit &amp;amp; Political Risk"/>
    <x v="0"/>
    <n v="124875"/>
    <d v="2019-03-07T00:00:00"/>
    <s v="Brokerage"/>
    <s v="Inception"/>
    <m/>
    <d v="2020-01-22T00:00:00"/>
    <s v="Ahmedabad"/>
  </r>
  <r>
    <s v="ZZ"/>
    <s v="100200080123/01/00"/>
    <n v="10"/>
    <x v="5"/>
    <s v="Active"/>
    <d v="2019-01-04T00:00:00"/>
    <d v="2020-01-03T00:00:00"/>
    <s v="Employee Benefits"/>
    <s v="Employee Benefits EB"/>
    <x v="0"/>
    <n v="156000"/>
    <d v="2019-01-04T00:00:00"/>
    <s v="Brokerage"/>
    <s v="Endorsement"/>
    <m/>
    <d v="2020-01-22T00:00:00"/>
    <s v="Ahmedabad"/>
  </r>
  <r>
    <s v="ZZ"/>
    <s v="100200080123/01/00"/>
    <n v="10"/>
    <x v="5"/>
    <s v="Active"/>
    <d v="2019-01-04T00:00:00"/>
    <d v="2020-01-03T00:00:00"/>
    <s v="Employee Benefits"/>
    <s v="Employee Benefits EB"/>
    <x v="0"/>
    <n v="5253.23"/>
    <d v="2019-02-18T00:00:00"/>
    <s v="Brokerage"/>
    <s v="Endorsement"/>
    <m/>
    <d v="2020-01-22T00:00:00"/>
    <s v="Ahmedabad"/>
  </r>
  <r>
    <s v="ZZ"/>
    <s v="100200080123/01/00"/>
    <n v="10"/>
    <x v="5"/>
    <s v="Active"/>
    <d v="2019-01-04T00:00:00"/>
    <d v="2020-01-03T00:00:00"/>
    <s v="Employee Benefits"/>
    <s v="Employee Benefits EB"/>
    <x v="0"/>
    <n v="6769.65"/>
    <d v="2019-06-15T00:00:00"/>
    <s v="Brokerage"/>
    <s v="Endorsement"/>
    <m/>
    <d v="2020-01-22T00:00:00"/>
    <s v="Ahmedabad"/>
  </r>
  <r>
    <s v="ZZ"/>
    <s v="100200080123/01/00"/>
    <n v="10"/>
    <x v="5"/>
    <s v="Active"/>
    <d v="2019-01-04T00:00:00"/>
    <d v="2020-01-03T00:00:00"/>
    <s v="Employee Benefits"/>
    <s v="Employee Benefits EB"/>
    <x v="0"/>
    <n v="8961.98"/>
    <d v="2019-06-25T00:00:00"/>
    <s v="Brokerage"/>
    <s v="Endorsement"/>
    <m/>
    <d v="2020-01-22T00:00:00"/>
    <s v="Ahmedabad"/>
  </r>
  <r>
    <s v="ZZ"/>
    <s v="LPGPA0000000200/01"/>
    <n v="10"/>
    <x v="5"/>
    <s v="Active"/>
    <d v="2019-01-04T00:00:00"/>
    <d v="2020-01-03T00:00:00"/>
    <s v="Employee Benefits"/>
    <s v="Employee Benefits EB"/>
    <x v="0"/>
    <n v="5550"/>
    <d v="2019-01-04T00:00:00"/>
    <s v="Brokerage"/>
    <s v="Inception"/>
    <m/>
    <d v="2020-01-22T00:00:00"/>
    <s v="Ahmedabad"/>
  </r>
  <r>
    <s v="ZZ"/>
    <s v="4025/136366502/02/000"/>
    <n v="13"/>
    <x v="4"/>
    <s v="Active"/>
    <d v="2019-09-08T00:00:00"/>
    <d v="2020-09-07T00:00:00"/>
    <s v="Liability"/>
    <s v="Liability"/>
    <x v="0"/>
    <n v="18750"/>
    <d v="2019-09-08T00:00:00"/>
    <s v="Brokerage"/>
    <s v="Inception"/>
    <m/>
    <d v="2020-01-22T00:00:00"/>
    <s v="Ahmedabad"/>
  </r>
  <r>
    <s v="ZZ"/>
    <s v="41045707"/>
    <n v="13"/>
    <x v="4"/>
    <s v="Active"/>
    <d v="2019-04-01T00:00:00"/>
    <d v="2020-03-31T00:00:00"/>
    <s v="Liability"/>
    <s v="Liability"/>
    <x v="2"/>
    <n v="74250"/>
    <d v="2019-04-01T00:00:00"/>
    <s v="Brokerage"/>
    <s v="Inception"/>
    <m/>
    <d v="2020-01-22T00:00:00"/>
    <s v="Ahmedabad"/>
  </r>
  <r>
    <s v="ZZ"/>
    <s v="505373"/>
    <n v="10"/>
    <x v="5"/>
    <s v="Inactive"/>
    <d v="2018-02-26T00:00:00"/>
    <d v="2019-02-25T00:00:00"/>
    <s v="Employee Benefits"/>
    <s v="Employee Benefits EB"/>
    <x v="0"/>
    <n v="23115.200000000001"/>
    <d v="2018-02-26T00:00:00"/>
    <s v="Brokerage"/>
    <s v="Inception"/>
    <m/>
    <d v="2020-01-22T00:00:00"/>
    <s v="Ahmedabad"/>
  </r>
  <r>
    <s v="ZZ"/>
    <s v="505373-01"/>
    <n v="10"/>
    <x v="5"/>
    <s v="Active"/>
    <d v="2019-02-26T00:00:00"/>
    <d v="2020-02-25T00:00:00"/>
    <s v="Employee Benefits"/>
    <s v="Employee Benefits EB"/>
    <x v="0"/>
    <n v="25336.44"/>
    <d v="2019-02-26T00:00:00"/>
    <s v="Brokerage"/>
    <s v="Renewal"/>
    <m/>
    <d v="2020-01-22T00:00:00"/>
    <s v="Ahmedabad"/>
  </r>
  <r>
    <s v="ZZ"/>
    <s v="51995029"/>
    <n v="10"/>
    <x v="5"/>
    <s v="Inactive"/>
    <d v="2018-02-28T00:00:00"/>
    <d v="2019-02-27T00:00:00"/>
    <s v="Employee Benefits"/>
    <s v="Employee Benefits EB"/>
    <x v="0"/>
    <n v="12699.7"/>
    <d v="2018-02-28T00:00:00"/>
    <s v="Brokerage"/>
    <s v="Endorsement"/>
    <m/>
    <d v="2020-01-22T00:00:00"/>
    <s v="Ahmedabad"/>
  </r>
  <r>
    <s v="ZZ"/>
    <s v="51995029"/>
    <n v="10"/>
    <x v="5"/>
    <s v="Inactive"/>
    <d v="2018-02-28T00:00:00"/>
    <d v="2019-02-27T00:00:00"/>
    <s v="Employee Benefits"/>
    <s v="Employee Benefits EB"/>
    <x v="0"/>
    <m/>
    <d v="2018-04-16T00:00:00"/>
    <s v="Brokerage"/>
    <s v="Endorsement"/>
    <m/>
    <d v="2020-01-22T00:00:00"/>
    <s v="Ahmedabad"/>
  </r>
  <r>
    <s v="ZZ"/>
    <s v="52916488"/>
    <n v="10"/>
    <x v="5"/>
    <s v="Inactive"/>
    <d v="2018-02-28T00:00:00"/>
    <d v="2019-02-27T00:00:00"/>
    <s v="Employee Benefits"/>
    <s v="Employee Benefits EB"/>
    <x v="0"/>
    <n v="177405.38"/>
    <d v="2018-02-28T00:00:00"/>
    <s v="Brokerage"/>
    <s v="Endorsement"/>
    <m/>
    <d v="2020-01-22T00:00:00"/>
    <s v="Ahmedabad"/>
  </r>
  <r>
    <s v="ZZ"/>
    <s v="52916488"/>
    <n v="10"/>
    <x v="5"/>
    <s v="Inactive"/>
    <d v="2018-02-28T00:00:00"/>
    <d v="2019-02-27T00:00:00"/>
    <s v="Employee Benefits"/>
    <s v="Employee Benefits EB"/>
    <x v="0"/>
    <m/>
    <d v="2018-07-18T00:00:00"/>
    <s v="Brokerage"/>
    <s v="Endorsement"/>
    <m/>
    <d v="2020-01-22T00:00:00"/>
    <s v="Ahmedabad"/>
  </r>
  <r>
    <s v="ZZ"/>
    <s v="52916488"/>
    <n v="10"/>
    <x v="5"/>
    <s v="Inactive"/>
    <d v="2018-02-28T00:00:00"/>
    <d v="2019-02-27T00:00:00"/>
    <s v="Employee Benefits"/>
    <s v="Employee Benefits EB"/>
    <x v="0"/>
    <m/>
    <d v="2018-09-05T00:00:00"/>
    <s v="Brokerage"/>
    <s v="Endorsement"/>
    <m/>
    <d v="2020-01-22T00:00:00"/>
    <s v="Ahmedabad"/>
  </r>
  <r>
    <s v="ZZ"/>
    <s v="52916488"/>
    <n v="10"/>
    <x v="5"/>
    <s v="Inactive"/>
    <d v="2018-02-28T00:00:00"/>
    <d v="2019-02-27T00:00:00"/>
    <s v="Employee Benefits"/>
    <s v="Employee Benefits EB"/>
    <x v="0"/>
    <m/>
    <d v="2018-04-10T00:00:00"/>
    <s v="Brokerage"/>
    <s v="Endorsement"/>
    <m/>
    <d v="2020-01-22T00:00:00"/>
    <s v="Ahmedabad"/>
  </r>
  <r>
    <s v="ZZ"/>
    <s v="52971603"/>
    <n v="10"/>
    <x v="5"/>
    <s v="Inactive"/>
    <d v="2018-06-12T00:00:00"/>
    <d v="2019-06-11T00:00:00"/>
    <s v="Employee Benefits"/>
    <s v="Employee Benefits EB"/>
    <x v="2"/>
    <m/>
    <d v="2018-08-06T00:00:00"/>
    <s v="Brokerage"/>
    <s v="Lapse"/>
    <m/>
    <d v="2020-01-22T00:00:00"/>
    <s v="Ahmedabad"/>
  </r>
  <r>
    <s v="ZZ"/>
    <s v="54445288"/>
    <n v="10"/>
    <x v="5"/>
    <s v="Active"/>
    <d v="2019-02-28T00:00:00"/>
    <d v="2020-02-27T00:00:00"/>
    <s v="Employee Benefits"/>
    <s v="Employee Benefits EB"/>
    <x v="0"/>
    <n v="11111.4"/>
    <d v="2019-02-28T00:00:00"/>
    <s v="Brokerage"/>
    <s v="Renewal"/>
    <m/>
    <d v="2020-01-22T00:00:00"/>
    <s v="Ahmedabad"/>
  </r>
  <r>
    <s v="ZZ"/>
    <s v="H0067187"/>
    <n v="10"/>
    <x v="5"/>
    <s v="Active"/>
    <d v="2019-02-28T00:00:00"/>
    <d v="2020-02-27T00:00:00"/>
    <s v="Employee Benefits"/>
    <s v="Employee Benefits EB"/>
    <x v="0"/>
    <n v="329250"/>
    <d v="2019-02-28T00:00:00"/>
    <s v="Brokerage"/>
    <s v="Endorsement"/>
    <m/>
    <d v="2020-01-22T00:00:00"/>
    <s v="Ahmedabad"/>
  </r>
  <r>
    <s v="ZZ"/>
    <s v="H0067187"/>
    <n v="10"/>
    <x v="5"/>
    <s v="Active"/>
    <d v="2019-02-28T00:00:00"/>
    <d v="2020-02-27T00:00:00"/>
    <s v="Employee Benefits"/>
    <s v="Employee Benefits EB"/>
    <x v="0"/>
    <n v="10772.33"/>
    <d v="2019-03-14T00:00:00"/>
    <s v="Brokerage"/>
    <s v="Endorsement"/>
    <m/>
    <d v="2020-01-22T00:00:00"/>
    <s v="Ahmedabad"/>
  </r>
  <r>
    <s v="ZZ"/>
    <s v="H0067187"/>
    <n v="10"/>
    <x v="5"/>
    <s v="Active"/>
    <d v="2019-02-28T00:00:00"/>
    <d v="2020-02-27T00:00:00"/>
    <s v="Employee Benefits"/>
    <s v="Employee Benefits EB"/>
    <x v="0"/>
    <n v="9283.0499999999993"/>
    <d v="2019-04-18T00:00:00"/>
    <s v="Brokerage"/>
    <s v="Endorsement"/>
    <m/>
    <d v="2020-01-22T00:00:00"/>
    <s v="Ahmedabad"/>
  </r>
  <r>
    <s v="ZZ"/>
    <s v="H0067187"/>
    <n v="10"/>
    <x v="5"/>
    <s v="Active"/>
    <d v="2019-02-28T00:00:00"/>
    <d v="2020-02-27T00:00:00"/>
    <s v="Employee Benefits"/>
    <s v="Employee Benefits EB"/>
    <x v="0"/>
    <n v="6903.45"/>
    <d v="2019-05-30T00:00:00"/>
    <s v="Brokerage"/>
    <s v="Endorsement"/>
    <m/>
    <d v="2020-01-22T00:00:00"/>
    <s v="Ahmedabad"/>
  </r>
  <r>
    <s v="ZZ"/>
    <s v="H0067187"/>
    <n v="10"/>
    <x v="5"/>
    <s v="Active"/>
    <d v="2019-02-28T00:00:00"/>
    <d v="2020-02-27T00:00:00"/>
    <s v="Employee Benefits"/>
    <s v="Employee Benefits EB"/>
    <x v="0"/>
    <n v="399.23"/>
    <d v="2019-06-21T00:00:00"/>
    <s v="Brokerage"/>
    <s v="Endorsement"/>
    <m/>
    <d v="2020-01-22T00:00:00"/>
    <s v="Ahmedabad"/>
  </r>
  <r>
    <s v="ZZ"/>
    <s v="H0067187"/>
    <n v="10"/>
    <x v="5"/>
    <s v="Active"/>
    <d v="2019-02-28T00:00:00"/>
    <d v="2020-02-27T00:00:00"/>
    <s v="Employee Benefits"/>
    <s v="Employee Benefits EB"/>
    <x v="0"/>
    <n v="6259.35"/>
    <d v="2019-06-21T00:00:00"/>
    <s v="Brokerage"/>
    <s v="Endorsement"/>
    <m/>
    <d v="2020-01-22T00:00:00"/>
    <s v="Ahmedabad"/>
  </r>
  <r>
    <s v="ZZ"/>
    <s v="H0067187"/>
    <n v="10"/>
    <x v="5"/>
    <s v="Active"/>
    <d v="2019-02-28T00:00:00"/>
    <d v="2020-02-27T00:00:00"/>
    <s v="Employee Benefits"/>
    <s v="Employee Benefits EB"/>
    <x v="0"/>
    <n v="7110.45"/>
    <d v="2019-07-29T00:00:00"/>
    <s v="Brokerage"/>
    <s v="Endorsement"/>
    <m/>
    <d v="2020-01-22T00:00:00"/>
    <s v="Ahmedabad"/>
  </r>
  <r>
    <s v="ZZ"/>
    <s v="H0067187"/>
    <n v="10"/>
    <x v="5"/>
    <s v="Active"/>
    <d v="2019-02-28T00:00:00"/>
    <d v="2020-02-27T00:00:00"/>
    <s v="Employee Benefits"/>
    <s v="Employee Benefits EB"/>
    <x v="0"/>
    <n v="5501.03"/>
    <d v="2019-10-21T00:00:00"/>
    <s v="Brokerage"/>
    <s v="Endorsement"/>
    <m/>
    <d v="2020-01-22T00:00:00"/>
    <s v="Ahmedabad"/>
  </r>
  <r>
    <s v="ZZ"/>
    <s v="4016 X 185834560 00 000"/>
    <n v="10"/>
    <x v="5"/>
    <s v="Active"/>
    <d v="2019-11-08T00:00:00"/>
    <d v="2020-11-07T00:00:00"/>
    <s v="Employee Benefits"/>
    <s v="Employee Benefits EB"/>
    <x v="0"/>
    <n v="24311.1"/>
    <d v="2019-11-08T00:00:00"/>
    <s v="Brokerage"/>
    <s v="Inception"/>
    <m/>
    <d v="2020-01-22T00:00:00"/>
    <s v="Ahmedabad"/>
  </r>
  <r>
    <s v="LAP"/>
    <s v="0865000748 01"/>
    <n v="6"/>
    <x v="8"/>
    <s v="Inactive"/>
    <d v="2018-04-01T00:00:00"/>
    <d v="2019-03-31T00:00:00"/>
    <s v="Marine"/>
    <s v="Marine"/>
    <x v="0"/>
    <n v="23771.05"/>
    <d v="2018-04-01T00:00:00"/>
    <s v="Brokerage"/>
    <s v="Inception"/>
    <m/>
    <d v="2020-01-22T00:00:00"/>
    <s v="Ahmedabad"/>
  </r>
  <r>
    <s v="LAP"/>
    <s v="0865000748 02"/>
    <n v="6"/>
    <x v="8"/>
    <s v="Active"/>
    <d v="2019-04-01T00:00:00"/>
    <d v="2020-03-31T00:00:00"/>
    <s v="Marine"/>
    <s v="Marine"/>
    <x v="0"/>
    <n v="21399.439999999999"/>
    <d v="2019-05-31T00:00:00"/>
    <s v="Brokerage"/>
    <s v="Renewal"/>
    <m/>
    <d v="2020-01-22T00:00:00"/>
    <s v="Ahmedabad"/>
  </r>
  <r>
    <s v="LAP"/>
    <s v="9.9E+19"/>
    <n v="13"/>
    <x v="4"/>
    <s v="Active"/>
    <d v="2018-09-06T00:00:00"/>
    <d v="2019-09-05T00:00:00"/>
    <s v="Liability"/>
    <s v="Liability"/>
    <x v="2"/>
    <n v="65000"/>
    <d v="2018-09-06T00:00:00"/>
    <s v="Brokerage"/>
    <s v="Inception"/>
    <m/>
    <d v="2020-01-22T00:00:00"/>
    <s v="Ahmedabad"/>
  </r>
  <r>
    <s v="LAP"/>
    <s v="32117648"/>
    <n v="13"/>
    <x v="4"/>
    <s v="Active"/>
    <d v="2019-02-26T00:00:00"/>
    <d v="2020-02-25T00:00:00"/>
    <s v="Engineering"/>
    <s v="Construction Power &amp; Infrastructure"/>
    <x v="2"/>
    <n v="2077.5"/>
    <d v="2019-02-26T00:00:00"/>
    <s v="Brokerage"/>
    <s v="Inception"/>
    <m/>
    <d v="2020-01-22T00:00:00"/>
    <s v="Ahmedabad"/>
  </r>
  <r>
    <s v="LAP"/>
    <s v="43191701"/>
    <n v="13"/>
    <x v="4"/>
    <s v="Active"/>
    <d v="2019-07-02T00:00:00"/>
    <d v="2020-01-01T00:00:00"/>
    <s v="Miscellaneous"/>
    <s v="Liability"/>
    <x v="2"/>
    <n v="1558.76"/>
    <d v="2019-07-02T00:00:00"/>
    <s v="Brokerage"/>
    <s v="Inception"/>
    <m/>
    <d v="2020-01-22T00:00:00"/>
    <s v="Ahmedabad"/>
  </r>
  <r>
    <s v="LAP"/>
    <s v="9.9E+19"/>
    <n v="13"/>
    <x v="4"/>
    <s v="Active"/>
    <d v="2018-09-06T00:00:00"/>
    <d v="2024-03-05T00:00:00"/>
    <s v="Liability"/>
    <s v="Liability"/>
    <x v="2"/>
    <n v="59375"/>
    <d v="2018-09-06T00:00:00"/>
    <s v="Brokerage"/>
    <s v="Inception"/>
    <m/>
    <d v="2020-01-22T00:00:00"/>
    <s v="Ahmedabad"/>
  </r>
  <r>
    <s v="LAP"/>
    <s v="9.9E+19"/>
    <n v="13"/>
    <x v="4"/>
    <s v="Active"/>
    <d v="2017-11-10T00:00:00"/>
    <d v="2019-11-09T00:00:00"/>
    <s v="Engineering"/>
    <s v="Construction Power &amp; Infrastructure"/>
    <x v="2"/>
    <n v="30978.63"/>
    <d v="2017-11-10T00:00:00"/>
    <s v="Brokerage"/>
    <s v="Inception"/>
    <m/>
    <d v="2020-01-22T00:00:00"/>
    <s v="Ahmedabad"/>
  </r>
  <r>
    <s v="LAP"/>
    <s v="9.9E+19"/>
    <n v="13"/>
    <x v="4"/>
    <s v="Active"/>
    <d v="2018-02-02T00:00:00"/>
    <d v="2020-02-01T00:00:00"/>
    <s v="Engineering"/>
    <s v="Liability"/>
    <x v="2"/>
    <n v="17934.88"/>
    <d v="2018-02-02T00:00:00"/>
    <s v="Brokerage"/>
    <s v="Inception"/>
    <m/>
    <d v="2020-01-22T00:00:00"/>
    <s v="Ahmedabad"/>
  </r>
  <r>
    <s v="LAP"/>
    <s v="9.9E+19"/>
    <n v="13"/>
    <x v="4"/>
    <s v="Active"/>
    <d v="2018-02-21T00:00:00"/>
    <d v="2020-02-20T00:00:00"/>
    <s v="Engineering"/>
    <s v="Construction Power &amp; Infrastructure"/>
    <x v="2"/>
    <n v="15668.25"/>
    <d v="2018-02-21T00:00:00"/>
    <s v="Brokerage"/>
    <s v="Inception"/>
    <m/>
    <d v="2020-01-22T00:00:00"/>
    <s v="Ahmedabad"/>
  </r>
  <r>
    <s v="LAP"/>
    <s v="9.9E+19"/>
    <n v="13"/>
    <x v="4"/>
    <s v="Active"/>
    <d v="2018-04-09T00:00:00"/>
    <d v="2019-07-08T00:00:00"/>
    <s v="Engineering"/>
    <s v="Construction Power &amp; Infrastructure"/>
    <x v="2"/>
    <n v="11239.38"/>
    <d v="2018-04-09T00:00:00"/>
    <s v="Brokerage"/>
    <s v="Inception"/>
    <m/>
    <d v="2020-01-22T00:00:00"/>
    <s v="Ahmedabad"/>
  </r>
  <r>
    <s v="LAP"/>
    <s v="9.9E+19"/>
    <n v="13"/>
    <x v="4"/>
    <s v="Active"/>
    <d v="2018-08-10T00:00:00"/>
    <d v="2020-02-09T00:00:00"/>
    <s v="Engineering"/>
    <s v="Construction Power &amp; Infrastructure"/>
    <x v="2"/>
    <n v="21442.38"/>
    <d v="2019-10-20T00:00:00"/>
    <s v="Brokerage"/>
    <s v="Inception"/>
    <m/>
    <d v="2020-01-22T00:00:00"/>
    <s v="Ahmedabad"/>
  </r>
  <r>
    <s v="LAP"/>
    <s v="9.9E+19"/>
    <n v="13"/>
    <x v="4"/>
    <s v="Active"/>
    <d v="2018-08-10T00:00:00"/>
    <d v="2020-02-09T00:00:00"/>
    <s v="Engineering"/>
    <s v="Construction Power &amp; Infrastructure"/>
    <x v="2"/>
    <n v="21442.75"/>
    <d v="2018-11-27T00:00:00"/>
    <s v="Brokerage"/>
    <s v="Inception"/>
    <m/>
    <d v="2020-01-22T00:00:00"/>
    <s v="Ahmedabad"/>
  </r>
  <r>
    <s v="LAP"/>
    <s v="9.9E+19"/>
    <n v="13"/>
    <x v="4"/>
    <s v="Active"/>
    <d v="2018-08-10T00:00:00"/>
    <d v="2020-02-09T00:00:00"/>
    <s v="Engineering"/>
    <s v="Construction Power &amp; Infrastructure"/>
    <x v="2"/>
    <n v="21442.75"/>
    <d v="2019-03-16T00:00:00"/>
    <s v="Brokerage"/>
    <s v="Inception"/>
    <m/>
    <d v="2020-01-22T00:00:00"/>
    <s v="Ahmedabad"/>
  </r>
  <r>
    <s v="LAP"/>
    <s v="9.9E+19"/>
    <n v="13"/>
    <x v="4"/>
    <s v="Active"/>
    <d v="2018-08-10T00:00:00"/>
    <d v="2020-02-09T00:00:00"/>
    <s v="Engineering"/>
    <s v="Construction Power &amp; Infrastructure"/>
    <x v="2"/>
    <n v="21442.75"/>
    <d v="2019-07-03T00:00:00"/>
    <s v="Brokerage"/>
    <s v="Inception"/>
    <m/>
    <d v="2020-01-22T00:00:00"/>
    <s v="Ahmedabad"/>
  </r>
  <r>
    <s v="LAP"/>
    <s v="9.9E+19"/>
    <n v="13"/>
    <x v="4"/>
    <s v="Active"/>
    <d v="2018-08-10T00:00:00"/>
    <d v="2020-02-09T00:00:00"/>
    <s v="Engineering"/>
    <s v="Construction Power &amp; Infrastructure"/>
    <x v="2"/>
    <n v="27085.5"/>
    <d v="2018-08-10T00:00:00"/>
    <s v="Brokerage"/>
    <s v="Inception"/>
    <m/>
    <d v="2020-01-22T00:00:00"/>
    <s v="Ahmedabad"/>
  </r>
  <r>
    <s v="LAP"/>
    <s v="9.9E+19"/>
    <n v="13"/>
    <x v="4"/>
    <s v="Active"/>
    <d v="2018-08-10T00:00:00"/>
    <d v="2020-02-09T00:00:00"/>
    <s v="Engineering"/>
    <s v="Construction Power &amp; Infrastructure"/>
    <x v="2"/>
    <n v="17949.04"/>
    <d v="2018-11-27T00:00:00"/>
    <s v="Brokerage"/>
    <s v="Inception"/>
    <m/>
    <d v="2020-01-22T00:00:00"/>
    <s v="Ahmedabad"/>
  </r>
  <r>
    <s v="LAP"/>
    <s v="9.9E+19"/>
    <n v="13"/>
    <x v="4"/>
    <s v="Active"/>
    <d v="2018-08-10T00:00:00"/>
    <d v="2020-02-09T00:00:00"/>
    <s v="Engineering"/>
    <s v="Construction Power &amp; Infrastructure"/>
    <x v="2"/>
    <n v="17949.04"/>
    <d v="2019-03-16T00:00:00"/>
    <s v="Brokerage"/>
    <s v="Inception"/>
    <m/>
    <d v="2020-01-22T00:00:00"/>
    <s v="Ahmedabad"/>
  </r>
  <r>
    <s v="LAP"/>
    <s v="9.9E+19"/>
    <n v="13"/>
    <x v="4"/>
    <s v="Active"/>
    <d v="2018-08-10T00:00:00"/>
    <d v="2020-02-09T00:00:00"/>
    <s v="Engineering"/>
    <s v="Construction Power &amp; Infrastructure"/>
    <x v="2"/>
    <n v="17949.04"/>
    <d v="2019-07-03T00:00:00"/>
    <s v="Brokerage"/>
    <s v="Inception"/>
    <m/>
    <d v="2020-01-22T00:00:00"/>
    <s v="Ahmedabad"/>
  </r>
  <r>
    <s v="LAP"/>
    <s v="9.9E+19"/>
    <n v="13"/>
    <x v="4"/>
    <s v="Active"/>
    <d v="2018-08-10T00:00:00"/>
    <d v="2020-02-09T00:00:00"/>
    <s v="Engineering"/>
    <s v="Construction Power &amp; Infrastructure"/>
    <x v="2"/>
    <n v="17949.04"/>
    <d v="2019-10-20T00:00:00"/>
    <s v="Brokerage"/>
    <s v="Inception"/>
    <m/>
    <d v="2020-01-22T00:00:00"/>
    <s v="Ahmedabad"/>
  </r>
  <r>
    <s v="LAP"/>
    <s v="9.9E+19"/>
    <n v="13"/>
    <x v="4"/>
    <s v="Active"/>
    <d v="2018-08-10T00:00:00"/>
    <d v="2020-02-09T00:00:00"/>
    <s v="Engineering"/>
    <s v="Construction Power &amp; Infrastructure"/>
    <x v="2"/>
    <n v="22672.47"/>
    <d v="2018-08-10T00:00:00"/>
    <s v="Brokerage"/>
    <s v="Inception"/>
    <m/>
    <d v="2020-01-22T00:00:00"/>
    <s v="Ahmedabad"/>
  </r>
  <r>
    <s v="LAP"/>
    <s v="9.9E+19"/>
    <n v="13"/>
    <x v="4"/>
    <s v="Active"/>
    <d v="2018-10-09T00:00:00"/>
    <d v="2019-10-08T00:00:00"/>
    <s v="Engineering"/>
    <s v="Construction Power &amp; Infrastructure"/>
    <x v="2"/>
    <n v="11239.38"/>
    <d v="2018-10-09T00:00:00"/>
    <s v="Brokerage"/>
    <s v="Inception"/>
    <m/>
    <d v="2020-01-22T00:00:00"/>
    <s v="Ahmedabad"/>
  </r>
  <r>
    <s v="LAP"/>
    <s v="9.9E+17"/>
    <n v="13"/>
    <x v="4"/>
    <s v="Active"/>
    <d v="2019-04-10T00:00:00"/>
    <d v="2019-06-09T00:00:00"/>
    <s v="Engineering"/>
    <s v="Construction Power &amp; Infrastructure"/>
    <x v="2"/>
    <n v="2212.38"/>
    <d v="2019-04-10T00:00:00"/>
    <s v="Brokerage"/>
    <s v="Inception"/>
    <m/>
    <d v="2020-01-22T00:00:00"/>
    <s v="Ahmedabad"/>
  </r>
  <r>
    <s v="LAP"/>
    <s v="M6867997"/>
    <n v="13"/>
    <x v="4"/>
    <s v="Active"/>
    <d v="2019-03-25T00:00:00"/>
    <d v="2020-03-24T00:00:00"/>
    <s v="Motor"/>
    <s v="Motor"/>
    <x v="2"/>
    <n v="157.5"/>
    <d v="2019-03-25T00:00:00"/>
    <s v="Brokerage"/>
    <s v="Inception"/>
    <m/>
    <d v="2020-01-22T00:00:00"/>
    <s v="Ahmedabad"/>
  </r>
  <r>
    <s v="LAP"/>
    <s v="M7016785"/>
    <n v="13"/>
    <x v="4"/>
    <s v="Active"/>
    <d v="2019-03-29T00:00:00"/>
    <d v="2020-03-28T00:00:00"/>
    <s v="Motor"/>
    <s v="Motor"/>
    <x v="2"/>
    <n v="1749.45"/>
    <d v="2019-03-29T00:00:00"/>
    <s v="Brokerage"/>
    <s v="Inception"/>
    <m/>
    <d v="2020-01-22T00:00:00"/>
    <s v="Ahmedabad"/>
  </r>
  <r>
    <s v="LAP"/>
    <s v="OG-20-2202-3305-00000123"/>
    <n v="9"/>
    <x v="7"/>
    <s v="Active"/>
    <d v="2019-03-25T00:00:00"/>
    <d v="2020-03-24T00:00:00"/>
    <s v="Liability"/>
    <s v="Liability"/>
    <x v="0"/>
    <n v="8125"/>
    <d v="2019-03-25T00:00:00"/>
    <s v="Brokerage"/>
    <s v="Inception"/>
    <m/>
    <d v="2020-01-22T00:00:00"/>
    <s v="Ahmedabad"/>
  </r>
  <r>
    <s v="LAP"/>
    <s v="2280038722"/>
    <n v="13"/>
    <x v="4"/>
    <s v="Active"/>
    <d v="2019-07-15T00:00:00"/>
    <d v="2020-01-14T00:00:00"/>
    <s v="Miscellaneous"/>
    <s v="Emerging Corporates Group ECG"/>
    <x v="2"/>
    <n v="2788.75"/>
    <d v="2019-07-15T00:00:00"/>
    <s v="Brokerage"/>
    <s v="Inception"/>
    <m/>
    <d v="2020-01-22T00:00:00"/>
    <s v="Ahmedabad"/>
  </r>
  <r>
    <s v="LAP"/>
    <s v="43170791"/>
    <n v="13"/>
    <x v="4"/>
    <s v="Active"/>
    <d v="2018-08-10T00:00:00"/>
    <d v="2019-06-09T00:00:00"/>
    <s v="Miscellaneous"/>
    <s v="Liability"/>
    <x v="1"/>
    <n v="7827.77"/>
    <d v="2018-08-10T00:00:00"/>
    <s v="Brokerage"/>
    <s v="Endorsement"/>
    <m/>
    <d v="2020-01-22T00:00:00"/>
    <s v="Ahmedabad"/>
  </r>
  <r>
    <s v="LAP"/>
    <s v="43170791"/>
    <n v="13"/>
    <x v="4"/>
    <s v="Active"/>
    <d v="2018-08-10T00:00:00"/>
    <d v="2019-06-09T00:00:00"/>
    <s v="Miscellaneous"/>
    <s v="Liability"/>
    <x v="1"/>
    <n v="4194.8"/>
    <d v="2019-01-22T00:00:00"/>
    <s v="Brokerage"/>
    <s v="Endorsement"/>
    <m/>
    <d v="2020-01-22T00:00:00"/>
    <s v="Ahmedabad"/>
  </r>
  <r>
    <s v="LAP"/>
    <s v="43182398"/>
    <n v="13"/>
    <x v="4"/>
    <s v="Inactive"/>
    <d v="2019-02-19T00:00:00"/>
    <d v="2020-05-18T00:00:00"/>
    <s v="Miscellaneous"/>
    <s v="Liability"/>
    <x v="2"/>
    <n v="1390.13"/>
    <d v="2019-02-19T00:00:00"/>
    <s v="Brokerage"/>
    <s v="Inception"/>
    <m/>
    <d v="2020-01-22T00:00:00"/>
    <s v="Ahmedabad"/>
  </r>
  <r>
    <s v="LAP"/>
    <s v="4.31824E+12"/>
    <n v="13"/>
    <x v="4"/>
    <s v="Active"/>
    <d v="2020-05-18T00:00:00"/>
    <d v="2020-08-18T00:00:00"/>
    <s v="Miscellaneous"/>
    <s v="Liability"/>
    <x v="2"/>
    <n v="1390.13"/>
    <d v="2020-05-18T00:00:00"/>
    <s v="Brokerage"/>
    <s v="Renewal"/>
    <m/>
    <d v="2020-01-22T00:00:00"/>
    <s v="Ahmedabad"/>
  </r>
  <r>
    <s v="LAP"/>
    <s v="43189992"/>
    <n v="13"/>
    <x v="4"/>
    <s v="Active"/>
    <d v="2019-06-10T00:00:00"/>
    <d v="2019-12-09T00:00:00"/>
    <s v="Miscellaneous"/>
    <s v="Liability"/>
    <x v="2"/>
    <n v="7835.19"/>
    <d v="2019-06-10T00:00:00"/>
    <s v="Brokerage"/>
    <s v="Inception"/>
    <m/>
    <d v="2020-01-22T00:00:00"/>
    <s v="Ahmedabad"/>
  </r>
  <r>
    <s v="LAP"/>
    <s v="43190133"/>
    <n v="13"/>
    <x v="4"/>
    <s v="Active"/>
    <d v="2019-06-11T00:00:00"/>
    <d v="2019-12-10T00:00:00"/>
    <s v="Miscellaneous"/>
    <s v="Liability"/>
    <x v="2"/>
    <n v="7782.56"/>
    <d v="2019-06-11T00:00:00"/>
    <s v="Brokerage"/>
    <s v="Inception"/>
    <m/>
    <d v="2020-01-22T00:00:00"/>
    <s v="Ahmedabad"/>
  </r>
  <r>
    <s v="LAP"/>
    <s v="43191701"/>
    <n v="13"/>
    <x v="4"/>
    <s v="Active"/>
    <d v="2019-07-02T00:00:00"/>
    <d v="2020-07-01T00:00:00"/>
    <s v="Miscellaneous"/>
    <s v="Liability"/>
    <x v="3"/>
    <n v="1558.76"/>
    <d v="2019-07-02T00:00:00"/>
    <s v="Brokerage"/>
    <s v="Inception"/>
    <m/>
    <d v="2020-01-22T00:00:00"/>
    <s v="Ahmedabad"/>
  </r>
  <r>
    <s v="LAP"/>
    <s v="9.9E+19"/>
    <n v="13"/>
    <x v="4"/>
    <s v="Active"/>
    <d v="2019-04-12T00:00:00"/>
    <d v="2019-10-11T00:00:00"/>
    <s v="Engineering"/>
    <s v="Construction Power &amp; Infrastructure"/>
    <x v="2"/>
    <n v="3007.5"/>
    <d v="2019-04-12T00:00:00"/>
    <s v="Brokerage"/>
    <s v="Inception"/>
    <m/>
    <d v="2020-01-22T00:00:00"/>
    <s v="Ahmedabad"/>
  </r>
  <r>
    <s v="LAP"/>
    <s v="9.9E+19"/>
    <n v="13"/>
    <x v="4"/>
    <s v="Active"/>
    <d v="2019-11-19T00:00:00"/>
    <d v="2020-11-18T00:00:00"/>
    <s v="Engineering"/>
    <s v="Construction Power &amp; Infrastructure"/>
    <x v="2"/>
    <n v="26804.5"/>
    <d v="2019-11-19T00:00:00"/>
    <s v="Brokerage"/>
    <s v="Inception"/>
    <m/>
    <d v="2020-01-22T00:00:00"/>
    <s v="Ahmedabad"/>
  </r>
  <r>
    <s v="LAP"/>
    <s v="0000000007817932-02"/>
    <n v="2"/>
    <x v="6"/>
    <s v="Active"/>
    <d v="2019-12-16T00:00:00"/>
    <d v="2020-12-15T00:00:00"/>
    <s v="Fire"/>
    <s v="Small Medium Enterpries SME"/>
    <x v="0"/>
    <n v="109812.12"/>
    <d v="2019-12-16T00:00:00"/>
    <s v="Brokerage"/>
    <s v="Inception"/>
    <m/>
    <d v="2020-01-22T00:00:00"/>
    <s v="Ahmedabad"/>
  </r>
  <r>
    <s v="LAP"/>
    <s v="9.9E+19"/>
    <n v="13"/>
    <x v="4"/>
    <s v="Active"/>
    <d v="2019-06-26T00:00:00"/>
    <d v="2019-12-25T00:00:00"/>
    <s v="Engineering"/>
    <s v="Construction Power &amp; Infrastructure"/>
    <x v="2"/>
    <n v="25598"/>
    <d v="2019-06-26T00:00:00"/>
    <s v="Brokerage"/>
    <s v="Inception"/>
    <m/>
    <d v="2020-01-22T00:00:00"/>
    <s v="Ahmedabad"/>
  </r>
  <r>
    <s v="LAP"/>
    <s v="9.9E+19"/>
    <n v="13"/>
    <x v="4"/>
    <s v="Active"/>
    <d v="2019-06-26T00:00:00"/>
    <d v="2019-12-25T00:00:00"/>
    <s v="Engineering"/>
    <s v="Construction Power &amp; Infrastructure"/>
    <x v="2"/>
    <n v="25598"/>
    <d v="2019-06-26T00:00:00"/>
    <s v="Brokerage"/>
    <s v="Inception"/>
    <m/>
    <d v="2020-01-22T00:00:00"/>
    <s v="Ahmedabad"/>
  </r>
  <r>
    <s v="LAP"/>
    <s v="9.9E+19"/>
    <n v="13"/>
    <x v="4"/>
    <s v="Active"/>
    <d v="2019-11-22T00:00:00"/>
    <d v="2020-03-21T00:00:00"/>
    <s v="Engineering"/>
    <s v="Construction Power &amp; Infrastructure"/>
    <x v="1"/>
    <n v="12643.38"/>
    <d v="2019-11-22T00:00:00"/>
    <s v="Brokerage"/>
    <s v="Inception"/>
    <m/>
    <d v="2020-01-22T00:00:00"/>
    <s v="Ahmedabad"/>
  </r>
  <r>
    <s v="LAP"/>
    <s v="9.9E+19"/>
    <n v="13"/>
    <x v="4"/>
    <s v="Active"/>
    <d v="2019-12-26T00:00:00"/>
    <d v="2020-06-25T00:00:00"/>
    <s v="Engineering"/>
    <s v="Construction Power &amp; Infrastructure"/>
    <x v="2"/>
    <n v="25598"/>
    <d v="2019-12-26T00:00:00"/>
    <s v="Brokerage"/>
    <s v="Inception"/>
    <m/>
    <d v="2020-01-22T00:00:00"/>
    <s v="Ahmedabad"/>
  </r>
  <r>
    <s v="LAP"/>
    <s v="0526002817P114267969/0"/>
    <n v="10"/>
    <x v="5"/>
    <s v="Inactive"/>
    <d v="2018-01-01T00:00:00"/>
    <d v="2018-12-31T00:00:00"/>
    <s v="Employee Benefits"/>
    <s v="Employee Benefits EB"/>
    <x v="0"/>
    <m/>
    <d v="2018-09-28T00:00:00"/>
    <s v="Brokerage"/>
    <s v="Lapse"/>
    <m/>
    <d v="2020-01-22T00:00:00"/>
    <s v="Ahmedabad"/>
  </r>
  <r>
    <s v="LAP"/>
    <s v="43145480"/>
    <n v="13"/>
    <x v="4"/>
    <s v="Inactive"/>
    <d v="2017-07-03T00:00:00"/>
    <d v="2018-07-02T00:00:00"/>
    <s v="Miscellaneous"/>
    <s v="Employee Benefits EB"/>
    <x v="0"/>
    <n v="15963.92"/>
    <d v="2017-07-03T00:00:00"/>
    <s v="Brokerage"/>
    <s v="Inception"/>
    <m/>
    <d v="2020-01-22T00:00:00"/>
    <s v="Ahmedabad"/>
  </r>
  <r>
    <s v="LAP"/>
    <s v="43191791"/>
    <n v="13"/>
    <x v="4"/>
    <s v="Active"/>
    <d v="2019-07-03T00:00:00"/>
    <d v="2019-10-02T00:00:00"/>
    <s v="Miscellaneous"/>
    <s v="Employee Benefits EB"/>
    <x v="0"/>
    <n v="956.34"/>
    <d v="2019-07-03T00:00:00"/>
    <s v="Brokerage"/>
    <s v="Renewal"/>
    <m/>
    <d v="2020-01-22T00:00:00"/>
    <s v="Ahmedabad"/>
  </r>
  <r>
    <s v="LAP"/>
    <s v="2.221E+19"/>
    <n v="13"/>
    <x v="4"/>
    <s v="Inactive"/>
    <d v="2018-01-12T00:00:00"/>
    <d v="2019-01-11T00:00:00"/>
    <s v="Fire"/>
    <s v="Property  BI"/>
    <x v="1"/>
    <n v="5416.62"/>
    <d v="2018-01-12T00:00:00"/>
    <s v="Brokerage"/>
    <s v="Inception"/>
    <m/>
    <d v="2020-01-22T00:00:00"/>
    <s v="Ahmedabad"/>
  </r>
  <r>
    <s v="LAP"/>
    <s v="2.221E+19"/>
    <n v="13"/>
    <x v="4"/>
    <s v="Inactive"/>
    <d v="2018-01-12T00:00:00"/>
    <d v="2019-01-11T00:00:00"/>
    <s v="Marine"/>
    <s v="Marine"/>
    <x v="1"/>
    <n v="6195.75"/>
    <d v="2018-01-12T00:00:00"/>
    <s v="Brokerage"/>
    <s v="Inception"/>
    <m/>
    <d v="2020-01-22T00:00:00"/>
    <s v="Ahmedabad"/>
  </r>
  <r>
    <s v="LAP"/>
    <s v="2.221E+19"/>
    <n v="13"/>
    <x v="4"/>
    <s v="Inactive"/>
    <d v="2018-01-12T00:00:00"/>
    <d v="2019-01-11T00:00:00"/>
    <s v="Miscellaneous"/>
    <s v="Property  BI"/>
    <x v="2"/>
    <n v="518.13"/>
    <d v="2018-01-12T00:00:00"/>
    <s v="Brokerage"/>
    <s v="Inception"/>
    <m/>
    <d v="2020-01-22T00:00:00"/>
    <s v="Ahmedabad"/>
  </r>
  <r>
    <s v="LAP"/>
    <s v="3.1142E+18"/>
    <n v="13"/>
    <x v="4"/>
    <s v="Active"/>
    <d v="2019-10-25T00:00:00"/>
    <d v="2020-10-24T00:00:00"/>
    <s v="Miscellaneous"/>
    <s v="Liability"/>
    <x v="2"/>
    <n v="8198.25"/>
    <d v="2019-10-25T00:00:00"/>
    <s v="Brokerage"/>
    <s v="Inception"/>
    <m/>
    <d v="2020-01-22T00:00:00"/>
    <s v="Ahmedabad"/>
  </r>
  <r>
    <s v="LAP"/>
    <s v="MCO/I3350570/71/01/006343"/>
    <n v="13"/>
    <x v="4"/>
    <s v="Active"/>
    <d v="2019-01-12T00:00:00"/>
    <d v="2020-01-11T00:00:00"/>
    <s v="Marine"/>
    <s v="Marine"/>
    <x v="1"/>
    <n v="9075"/>
    <d v="2019-01-12T00:00:00"/>
    <s v="Brokerage"/>
    <s v="Renewal"/>
    <m/>
    <d v="2020-01-22T00:00:00"/>
    <s v="Ahmedabad"/>
  </r>
  <r>
    <s v="LAP"/>
    <s v="MCO/I3350570/71/01/006343"/>
    <n v="13"/>
    <x v="4"/>
    <s v="Active"/>
    <d v="2019-01-12T00:00:00"/>
    <d v="2020-01-11T00:00:00"/>
    <s v="Marine"/>
    <s v="Marine"/>
    <x v="1"/>
    <n v="9075"/>
    <d v="2019-01-12T00:00:00"/>
    <s v="Brokerage"/>
    <s v="Renewal"/>
    <m/>
    <d v="2020-01-22T00:00:00"/>
    <s v="Ahmedabad"/>
  </r>
  <r>
    <s v="LAP"/>
    <s v="PBI/I3352741/71/01/006343"/>
    <n v="13"/>
    <x v="4"/>
    <s v="Active"/>
    <d v="2019-01-12T00:00:00"/>
    <d v="2020-01-11T00:00:00"/>
    <s v="Miscellaneous"/>
    <s v="Property  BI"/>
    <x v="2"/>
    <n v="521.25"/>
    <d v="2019-01-12T00:00:00"/>
    <s v="Brokerage"/>
    <s v="Renewal"/>
    <m/>
    <d v="2020-01-22T00:00:00"/>
    <s v="Ahmedabad"/>
  </r>
  <r>
    <s v="LAP"/>
    <s v="PFS/I3353707/71/01/006343"/>
    <n v="13"/>
    <x v="4"/>
    <s v="Active"/>
    <d v="2019-01-12T00:00:00"/>
    <d v="2020-01-11T00:00:00"/>
    <s v="Fire"/>
    <s v="Property  BI"/>
    <x v="1"/>
    <n v="7889.31"/>
    <d v="2019-01-12T00:00:00"/>
    <s v="Brokerage"/>
    <s v="Renewal"/>
    <m/>
    <d v="2020-01-22T00:00:00"/>
    <s v="Ahmedabad"/>
  </r>
  <r>
    <s v="LAP"/>
    <s v="33393"/>
    <n v="10"/>
    <x v="5"/>
    <s v="Inactive"/>
    <d v="2018-11-01T00:00:00"/>
    <d v="2019-10-31T00:00:00"/>
    <s v="Employee Benefits"/>
    <s v="Employee Benefits EB"/>
    <x v="0"/>
    <n v="90307.75"/>
    <d v="2018-11-01T00:00:00"/>
    <s v="Brokerage"/>
    <s v="Inception"/>
    <m/>
    <d v="2020-01-22T00:00:00"/>
    <s v="Ahmedabad"/>
  </r>
  <r>
    <s v="LAP"/>
    <s v="3393"/>
    <n v="10"/>
    <x v="5"/>
    <s v="Active"/>
    <d v="2019-11-01T00:00:00"/>
    <d v="2020-10-31T00:00:00"/>
    <s v="Employee Benefits"/>
    <s v="Employee Benefits EB"/>
    <x v="0"/>
    <n v="114751.5"/>
    <d v="2019-11-01T00:00:00"/>
    <s v="Brokerage"/>
    <s v="Renewal"/>
    <m/>
    <d v="2020-01-22T00:00:00"/>
    <s v="Ahmedabad"/>
  </r>
  <r>
    <s v="LAP"/>
    <s v="54407334"/>
    <n v="10"/>
    <x v="5"/>
    <s v="Active"/>
    <d v="2019-01-01T00:00:00"/>
    <d v="2019-12-31T00:00:00"/>
    <s v="Employee Benefits"/>
    <s v="Employee Benefits EB"/>
    <x v="0"/>
    <n v="23387.4"/>
    <d v="2019-01-01T00:00:00"/>
    <s v="Brokerage"/>
    <s v="Inception"/>
    <m/>
    <d v="2020-01-22T00:00:00"/>
    <s v="Ahmedabad"/>
  </r>
  <r>
    <s v="LAP"/>
    <s v="H0048996"/>
    <n v="10"/>
    <x v="5"/>
    <s v="Active"/>
    <d v="2019-01-01T00:00:00"/>
    <d v="2019-12-31T00:00:00"/>
    <s v="Employee Benefits"/>
    <s v="Employee Benefits EB"/>
    <x v="0"/>
    <n v="914998.58"/>
    <d v="2019-01-01T00:00:00"/>
    <s v="Brokerage"/>
    <s v="Endorsement"/>
    <m/>
    <d v="2020-01-22T00:00:00"/>
    <s v="Ahmedabad"/>
  </r>
  <r>
    <s v="LAP"/>
    <s v="H0048996"/>
    <n v="10"/>
    <x v="5"/>
    <s v="Active"/>
    <d v="2019-01-01T00:00:00"/>
    <d v="2019-12-31T00:00:00"/>
    <s v="Employee Benefits"/>
    <s v="Employee Benefits EB"/>
    <x v="0"/>
    <n v="93906.08"/>
    <d v="2019-03-07T00:00:00"/>
    <s v="Brokerage"/>
    <s v="Endorsement"/>
    <m/>
    <d v="2020-01-22T00:00:00"/>
    <s v="Ahmedabad"/>
  </r>
  <r>
    <s v="LAP"/>
    <s v="H0048996"/>
    <n v="10"/>
    <x v="5"/>
    <s v="Active"/>
    <d v="2019-01-01T00:00:00"/>
    <d v="2019-12-31T00:00:00"/>
    <s v="Employee Benefits"/>
    <s v="Employee Benefits EB"/>
    <x v="0"/>
    <n v="27435"/>
    <d v="2019-01-23T00:00:00"/>
    <s v="Brokerage"/>
    <s v="Endorsement"/>
    <m/>
    <d v="2020-01-22T00:00:00"/>
    <s v="Ahmedabad"/>
  </r>
  <r>
    <s v="LAP"/>
    <s v="H0048996"/>
    <n v="10"/>
    <x v="5"/>
    <s v="Active"/>
    <d v="2019-01-01T00:00:00"/>
    <d v="2019-12-31T00:00:00"/>
    <s v="Employee Benefits"/>
    <s v="Employee Benefits EB"/>
    <x v="0"/>
    <n v="32391.85"/>
    <d v="2019-05-10T00:00:00"/>
    <s v="Brokerage"/>
    <s v="Endorsement"/>
    <m/>
    <d v="2020-01-22T00:00:00"/>
    <s v="Ahmedabad"/>
  </r>
  <r>
    <s v="LAP"/>
    <s v="H0048996"/>
    <n v="10"/>
    <x v="5"/>
    <s v="Active"/>
    <d v="2019-01-01T00:00:00"/>
    <d v="2019-12-31T00:00:00"/>
    <s v="Employee Benefits"/>
    <s v="Employee Benefits EB"/>
    <x v="0"/>
    <n v="9941.16"/>
    <d v="2019-07-10T00:00:00"/>
    <s v="Brokerage"/>
    <s v="Endorsement"/>
    <m/>
    <d v="2020-01-22T00:00:00"/>
    <s v="Ahmedabad"/>
  </r>
  <r>
    <s v="LAP"/>
    <s v="H0048996"/>
    <n v="10"/>
    <x v="5"/>
    <s v="Active"/>
    <d v="2019-01-01T00:00:00"/>
    <d v="2019-12-31T00:00:00"/>
    <s v="Employee Benefits"/>
    <s v="Employee Benefits EB"/>
    <x v="0"/>
    <n v="27681.48"/>
    <d v="2019-08-14T00:00:00"/>
    <s v="Brokerage"/>
    <s v="Endorsement"/>
    <m/>
    <d v="2020-01-22T00:00:00"/>
    <s v="Ahmedabad"/>
  </r>
  <r>
    <s v="LAP"/>
    <s v="H0048996"/>
    <n v="10"/>
    <x v="5"/>
    <s v="Active"/>
    <d v="2019-01-01T00:00:00"/>
    <d v="2019-12-31T00:00:00"/>
    <s v="Employee Benefits"/>
    <s v="Employee Benefits EB"/>
    <x v="0"/>
    <n v="18901.02"/>
    <d v="2019-09-14T00:00:00"/>
    <s v="Brokerage"/>
    <s v="Endorsement"/>
    <m/>
    <d v="2020-01-22T00:00:00"/>
    <s v="Ahmedabad"/>
  </r>
  <r>
    <s v="LAP"/>
    <s v="H0048996"/>
    <n v="10"/>
    <x v="5"/>
    <s v="Active"/>
    <d v="2019-01-01T00:00:00"/>
    <d v="2019-12-31T00:00:00"/>
    <s v="Employee Benefits"/>
    <s v="Employee Benefits EB"/>
    <x v="0"/>
    <n v="46994.85"/>
    <d v="2019-01-29T00:00:00"/>
    <s v="Brokerage"/>
    <s v="Endorsement"/>
    <m/>
    <d v="2020-01-22T00:00:00"/>
    <s v="Ahmedabad"/>
  </r>
  <r>
    <s v="LAP"/>
    <s v="H0048996"/>
    <n v="10"/>
    <x v="5"/>
    <s v="Active"/>
    <d v="2019-01-01T00:00:00"/>
    <d v="2019-12-31T00:00:00"/>
    <s v="Employee Benefits"/>
    <s v="Employee Benefits EB"/>
    <x v="0"/>
    <n v="17139.5"/>
    <d v="2019-10-11T00:00:00"/>
    <s v="Brokerage"/>
    <s v="Endorsement"/>
    <m/>
    <d v="2020-01-22T00:00:00"/>
    <s v="Ahmedabad"/>
  </r>
  <r>
    <s v="LAP"/>
    <s v="H0048996"/>
    <n v="10"/>
    <x v="5"/>
    <s v="Active"/>
    <d v="2019-01-01T00:00:00"/>
    <d v="2019-12-31T00:00:00"/>
    <s v="Employee Benefits"/>
    <s v="Employee Benefits EB"/>
    <x v="0"/>
    <n v="8560.86"/>
    <d v="2019-11-14T00:00:00"/>
    <s v="Brokerage"/>
    <s v="Endorsement"/>
    <m/>
    <d v="2020-01-22T00:00:00"/>
    <s v="Ahmedabad"/>
  </r>
  <r>
    <s v="LAP"/>
    <s v="H0048996"/>
    <n v="10"/>
    <x v="5"/>
    <s v="Active"/>
    <d v="2019-01-01T00:00:00"/>
    <d v="2019-12-31T00:00:00"/>
    <s v="Employee Benefits"/>
    <s v="Employee Benefits EB"/>
    <x v="0"/>
    <n v="1288.6600000000001"/>
    <d v="2019-12-03T00:00:00"/>
    <s v="Brokerage"/>
    <s v="Endorsement"/>
    <m/>
    <d v="2020-01-22T00:00:00"/>
    <s v="Ahmedabad"/>
  </r>
  <r>
    <s v="LAP"/>
    <s v="H0048996"/>
    <n v="10"/>
    <x v="5"/>
    <s v="Active"/>
    <d v="2019-01-01T00:00:00"/>
    <d v="2019-12-31T00:00:00"/>
    <s v="Employee Benefits"/>
    <s v="Employee Benefits EB"/>
    <x v="0"/>
    <n v="1208.3800000000001"/>
    <d v="2019-12-19T00:00:00"/>
    <s v="Brokerage"/>
    <s v="Endorsement"/>
    <m/>
    <d v="2020-01-22T00:00:00"/>
    <s v="Ahmedabad"/>
  </r>
  <r>
    <s v="LAP"/>
    <s v="H0048996"/>
    <n v="10"/>
    <x v="5"/>
    <s v="Active"/>
    <d v="2019-01-01T00:00:00"/>
    <d v="2019-12-31T00:00:00"/>
    <s v="Employee Benefits"/>
    <s v="Employee Benefits EB"/>
    <x v="0"/>
    <n v="18696.68"/>
    <d v="2019-03-11T00:00:00"/>
    <s v="Brokerage"/>
    <s v="Endorsement"/>
    <m/>
    <d v="2020-01-22T00:00:00"/>
    <s v="Ahmedabad"/>
  </r>
  <r>
    <s v="LAP"/>
    <s v="H0056637"/>
    <n v="10"/>
    <x v="5"/>
    <s v="Active"/>
    <d v="2019-01-01T00:00:00"/>
    <d v="2019-12-31T00:00:00"/>
    <s v="Employee Benefits"/>
    <s v="Employee Benefits EB"/>
    <x v="0"/>
    <n v="49788.75"/>
    <d v="2019-01-01T00:00:00"/>
    <s v="Brokerage"/>
    <s v="Endorsement"/>
    <m/>
    <d v="2020-01-22T00:00:00"/>
    <s v="Ahmedabad"/>
  </r>
  <r>
    <s v="LAP"/>
    <s v="H0056637"/>
    <n v="10"/>
    <x v="5"/>
    <s v="Active"/>
    <d v="2019-01-01T00:00:00"/>
    <d v="2019-12-31T00:00:00"/>
    <s v="Employee Benefits"/>
    <s v="Employee Benefits EB"/>
    <x v="0"/>
    <n v="49026.75"/>
    <d v="2019-01-29T00:00:00"/>
    <s v="Brokerage"/>
    <s v="Endorsement"/>
    <m/>
    <d v="2020-01-22T00:00:00"/>
    <s v="Ahmedabad"/>
  </r>
  <r>
    <s v="LAP"/>
    <s v="H0056637"/>
    <n v="10"/>
    <x v="5"/>
    <s v="Active"/>
    <d v="2019-01-01T00:00:00"/>
    <d v="2019-12-31T00:00:00"/>
    <s v="Employee Benefits"/>
    <s v="Employee Benefits EB"/>
    <x v="0"/>
    <n v="1613.78"/>
    <d v="2019-03-11T00:00:00"/>
    <s v="Brokerage"/>
    <s v="Endorsement"/>
    <m/>
    <d v="2020-01-22T00:00:00"/>
    <s v="Ahmedabad"/>
  </r>
  <r>
    <s v="LAP"/>
    <s v="H0056637"/>
    <n v="10"/>
    <x v="5"/>
    <s v="Active"/>
    <d v="2019-01-01T00:00:00"/>
    <d v="2019-12-31T00:00:00"/>
    <s v="Employee Benefits"/>
    <s v="Employee Benefits EB"/>
    <x v="0"/>
    <n v="49026.66"/>
    <d v="2019-02-04T00:00:00"/>
    <s v="Brokerage"/>
    <s v="Endorsement"/>
    <m/>
    <d v="2020-01-22T00:00:00"/>
    <s v="Ahmedabad"/>
  </r>
  <r>
    <s v="LAP"/>
    <s v="020W000078800000"/>
    <n v="3"/>
    <x v="1"/>
    <s v="Active"/>
    <d v="2018-06-08T00:00:00"/>
    <d v="2019-06-07T00:00:00"/>
    <s v="Miscellaneous"/>
    <s v="Employee Benefits EB"/>
    <x v="0"/>
    <n v="8117.5"/>
    <d v="2018-06-08T00:00:00"/>
    <s v="Brokerage"/>
    <s v="Inception"/>
    <m/>
    <d v="2020-01-22T00:00:00"/>
    <s v="Ahmedabad"/>
  </r>
  <r>
    <s v="LAP"/>
    <s v="OG-19-2202-1018-00000009"/>
    <n v="3"/>
    <x v="1"/>
    <s v="Active"/>
    <d v="2018-04-01T00:00:00"/>
    <d v="2019-03-31T00:00:00"/>
    <s v="Marine"/>
    <s v="Marine"/>
    <x v="0"/>
    <n v="44063.25"/>
    <d v="2018-04-01T00:00:00"/>
    <s v="Brokerage"/>
    <s v="Inception"/>
    <m/>
    <d v="2020-01-22T00:00:00"/>
    <s v="Ahmedabad"/>
  </r>
  <r>
    <s v="LAP"/>
    <s v="4016/120415654/02/00"/>
    <n v="10"/>
    <x v="5"/>
    <s v="Inactive"/>
    <d v="2018-07-14T00:00:00"/>
    <d v="2019-07-13T00:00:00"/>
    <s v="Employee Benefits"/>
    <s v="Employee Benefits EB"/>
    <x v="0"/>
    <n v="26250"/>
    <d v="2018-07-14T00:00:00"/>
    <s v="Brokerage"/>
    <s v="Inception"/>
    <m/>
    <d v="2020-01-22T00:00:00"/>
    <s v="Ahmedabad"/>
  </r>
  <r>
    <s v="LAP"/>
    <s v="4016/120415654/03/00"/>
    <n v="10"/>
    <x v="5"/>
    <s v="Active"/>
    <d v="2019-07-14T00:00:00"/>
    <d v="2020-07-13T00:00:00"/>
    <s v="Employee Benefits"/>
    <s v="Employee Benefits EB"/>
    <x v="0"/>
    <n v="22245.75"/>
    <d v="2019-07-14T00:00:00"/>
    <s v="Brokerage"/>
    <s v="Renewal"/>
    <m/>
    <d v="2020-01-22T00:00:00"/>
    <s v="Ahmedabad"/>
  </r>
  <r>
    <s v="LAP"/>
    <s v="AG00059046000100"/>
    <n v="10"/>
    <x v="5"/>
    <s v="Active"/>
    <d v="2019-04-01T00:00:00"/>
    <d v="2020-03-31T00:00:00"/>
    <s v="Employee Benefits"/>
    <s v="Employee Benefits EB"/>
    <x v="0"/>
    <n v="3346.95"/>
    <d v="2019-04-01T00:00:00"/>
    <s v="Brokerage"/>
    <s v="Renewal"/>
    <m/>
    <d v="2020-01-22T00:00:00"/>
    <s v="Ahmedabad"/>
  </r>
  <r>
    <s v="LAP"/>
    <s v="2.4142E+18"/>
    <n v="2"/>
    <x v="6"/>
    <s v="Active"/>
    <d v="2018-12-14T00:00:00"/>
    <d v="2019-12-13T00:00:00"/>
    <s v="Marine"/>
    <s v="Marine"/>
    <x v="2"/>
    <n v="28050"/>
    <d v="2018-12-14T00:00:00"/>
    <s v="Brokerage"/>
    <s v="Endorsement"/>
    <m/>
    <d v="2020-01-22T00:00:00"/>
    <s v="Ahmedabad"/>
  </r>
  <r>
    <s v="LAP"/>
    <s v="2.4142E+18"/>
    <n v="2"/>
    <x v="6"/>
    <s v="Active"/>
    <d v="2018-12-14T00:00:00"/>
    <d v="2019-12-13T00:00:00"/>
    <s v="Marine"/>
    <s v="Marine"/>
    <x v="2"/>
    <n v="56100"/>
    <d v="2019-03-08T00:00:00"/>
    <s v="Brokerage"/>
    <s v="Endorsement"/>
    <m/>
    <d v="2020-01-22T00:00:00"/>
    <s v="Ahmedabad"/>
  </r>
  <r>
    <s v="LAP"/>
    <s v="2.4142E+18"/>
    <n v="2"/>
    <x v="6"/>
    <s v="Active"/>
    <d v="2018-12-14T00:00:00"/>
    <d v="2019-12-13T00:00:00"/>
    <s v="Marine"/>
    <s v="Marine"/>
    <x v="2"/>
    <n v="56100"/>
    <d v="2019-03-08T00:00:00"/>
    <s v="Brokerage"/>
    <s v="Endorsement"/>
    <m/>
    <d v="2020-01-22T00:00:00"/>
    <s v="Ahmedabad"/>
  </r>
  <r>
    <s v="LAP"/>
    <s v="2.4142E+18"/>
    <n v="2"/>
    <x v="6"/>
    <s v="Active"/>
    <d v="2018-12-14T00:00:00"/>
    <d v="2019-12-13T00:00:00"/>
    <s v="Marine"/>
    <s v="Marine"/>
    <x v="2"/>
    <n v="14025"/>
    <d v="2019-10-22T00:00:00"/>
    <s v="Brokerage"/>
    <s v="Endorsement"/>
    <m/>
    <d v="2020-01-22T00:00:00"/>
    <s v="Ahmedabad"/>
  </r>
  <r>
    <s v="LAP"/>
    <s v="2.4142E+18"/>
    <n v="2"/>
    <x v="6"/>
    <s v="Active"/>
    <d v="2018-12-14T00:00:00"/>
    <d v="2019-12-13T00:00:00"/>
    <s v="Marine"/>
    <s v="Marine"/>
    <x v="2"/>
    <n v="14025"/>
    <d v="2019-10-22T00:00:00"/>
    <s v="Brokerage"/>
    <s v="Endorsement"/>
    <m/>
    <d v="2020-01-22T00:00:00"/>
    <s v="Ahmedabad"/>
  </r>
  <r>
    <s v="LAP"/>
    <s v="41040284"/>
    <n v="11"/>
    <x v="3"/>
    <s v="Inactive"/>
    <d v="2018-04-09T00:00:00"/>
    <d v="2019-04-08T00:00:00"/>
    <s v="Liability"/>
    <s v="Liability"/>
    <x v="0"/>
    <n v="59851.63"/>
    <d v="2018-04-09T00:00:00"/>
    <s v="Brokerage"/>
    <s v="Inception"/>
    <m/>
    <d v="2020-01-22T00:00:00"/>
    <s v="Ahmedabad"/>
  </r>
  <r>
    <s v="LAP"/>
    <s v="HCL"/>
    <n v="11"/>
    <x v="3"/>
    <s v="Active"/>
    <d v="2019-04-09T00:00:00"/>
    <d v="2020-04-08T00:00:00"/>
    <s v="Liability"/>
    <s v="Liability"/>
    <x v="0"/>
    <n v="68125"/>
    <d v="2019-04-09T00:00:00"/>
    <s v="Brokerage"/>
    <s v="Renewal"/>
    <m/>
    <d v="2020-01-22T00:00:00"/>
    <s v="Ahmedabad"/>
  </r>
  <r>
    <s v="LAP"/>
    <s v="2.13E+19"/>
    <n v="6"/>
    <x v="8"/>
    <s v="Inactive"/>
    <d v="2018-04-01T00:00:00"/>
    <d v="2019-03-31T00:00:00"/>
    <s v="Liability"/>
    <s v="Liability"/>
    <x v="1"/>
    <n v="117812.5"/>
    <d v="2018-04-01T00:00:00"/>
    <s v="Brokerage"/>
    <s v="Inception"/>
    <m/>
    <d v="2020-01-22T00:00:00"/>
    <s v="Ahmedabad"/>
  </r>
  <r>
    <s v="LAP"/>
    <s v="2.13E+19"/>
    <n v="6"/>
    <x v="8"/>
    <s v="Active"/>
    <d v="2019-04-01T00:00:00"/>
    <d v="2020-03-31T00:00:00"/>
    <s v="Liability"/>
    <s v="Liability"/>
    <x v="0"/>
    <n v="115625"/>
    <d v="2019-04-01T00:00:00"/>
    <s v="Brokerage"/>
    <s v="Renewal"/>
    <m/>
    <d v="2020-01-22T00:00:00"/>
    <s v="Ahmedabad"/>
  </r>
  <r>
    <s v="LAP"/>
    <s v="43168456"/>
    <n v="13"/>
    <x v="4"/>
    <s v="Inactive"/>
    <d v="2018-06-03T00:00:00"/>
    <d v="2019-06-02T00:00:00"/>
    <s v="Liability"/>
    <s v="Liability"/>
    <x v="0"/>
    <n v="2930.9"/>
    <d v="2018-06-03T00:00:00"/>
    <s v="Brokerage"/>
    <s v="Inception"/>
    <m/>
    <d v="2020-01-22T00:00:00"/>
    <s v="Ahmedabad"/>
  </r>
  <r>
    <s v="LAP"/>
    <s v="43191787"/>
    <n v="13"/>
    <x v="4"/>
    <s v="Active"/>
    <d v="2019-07-03T00:00:00"/>
    <d v="2020-07-02T00:00:00"/>
    <s v="Liability"/>
    <s v="Liability"/>
    <x v="0"/>
    <n v="6213.24"/>
    <d v="2019-07-03T00:00:00"/>
    <s v="Brokerage"/>
    <s v="Renewal"/>
    <m/>
    <d v="2020-01-22T00:00:00"/>
    <s v="Ahmedabad"/>
  </r>
  <r>
    <s v="I"/>
    <s v="P0119200001/9999/100017"/>
    <n v="12"/>
    <x v="0"/>
    <s v="Active"/>
    <d v="2018-04-01T00:00:00"/>
    <d v="2019-03-31T00:00:00"/>
    <s v="Liability"/>
    <s v="Global Client Network GNB Inward"/>
    <x v="0"/>
    <n v="26443.63"/>
    <d v="2018-04-01T00:00:00"/>
    <s v="Brokerage"/>
    <s v="Inception"/>
    <m/>
    <d v="2020-01-22T00:00:00"/>
    <s v="Ahmedabad"/>
  </r>
  <r>
    <s v="O"/>
    <s v="0865078861 00"/>
    <n v="12"/>
    <x v="0"/>
    <s v="Active"/>
    <d v="2018-01-03T00:00:00"/>
    <d v="2019-01-02T00:00:00"/>
    <s v="Marine"/>
    <s v="Global Client Network GNB Inward"/>
    <x v="0"/>
    <n v="66622.350000000006"/>
    <d v="2018-01-03T00:00:00"/>
    <s v="Brokerage"/>
    <s v="Inception"/>
    <m/>
    <d v="2020-01-22T00:00:00"/>
    <s v="Ahmedabad"/>
  </r>
  <r>
    <s v="BB"/>
    <s v="1.203E+19"/>
    <n v="12"/>
    <x v="0"/>
    <s v="Inactive"/>
    <d v="2018-08-10T00:00:00"/>
    <d v="2019-08-09T00:00:00"/>
    <s v="Miscellaneous"/>
    <s v="Global Client Network GNB Inward"/>
    <x v="0"/>
    <n v="86400"/>
    <d v="2018-08-10T00:00:00"/>
    <s v="Brokerage"/>
    <s v="Inception"/>
    <m/>
    <d v="2020-01-22T00:00:00"/>
    <s v="Ahmedabad"/>
  </r>
  <r>
    <s v="BB"/>
    <s v="1.203E+19"/>
    <n v="12"/>
    <x v="0"/>
    <s v="Inactive"/>
    <d v="2018-08-10T00:00:00"/>
    <d v="2019-08-09T00:00:00"/>
    <s v="Miscellaneous"/>
    <s v="Global Client Network GNB Inward"/>
    <x v="0"/>
    <n v="345705"/>
    <d v="2018-08-10T00:00:00"/>
    <s v="Brokerage"/>
    <s v="Inception"/>
    <m/>
    <d v="2020-01-22T00:00:00"/>
    <s v="Ahmedabad"/>
  </r>
  <r>
    <s v="BB"/>
    <s v="P0319200002/9999/100065"/>
    <n v="12"/>
    <x v="0"/>
    <s v="Active"/>
    <d v="2018-07-01T00:00:00"/>
    <d v="2019-06-30T00:00:00"/>
    <s v="Liability"/>
    <s v="Global Client Network GNB Inward"/>
    <x v="0"/>
    <n v="1183.3800000000001"/>
    <d v="2018-07-01T00:00:00"/>
    <s v="Brokerage"/>
    <s v="Inception"/>
    <m/>
    <d v="2020-01-22T00:00:00"/>
    <s v="Ahmedabad"/>
  </r>
  <r>
    <s v="BB"/>
    <s v="304001926"/>
    <n v="12"/>
    <x v="0"/>
    <s v="Inactive"/>
    <d v="2018-04-01T00:00:00"/>
    <d v="2019-03-31T00:00:00"/>
    <s v="Liability"/>
    <s v="Global Client Network GNB Inward"/>
    <x v="0"/>
    <n v="5075.5"/>
    <d v="2018-04-01T00:00:00"/>
    <s v="Brokerage"/>
    <s v="Inception"/>
    <m/>
    <d v="2020-01-22T00:00:00"/>
    <s v="Ahmedabad"/>
  </r>
  <r>
    <s v="EE"/>
    <s v="32099602"/>
    <n v="12"/>
    <x v="0"/>
    <s v="Inactive"/>
    <d v="2018-01-23T00:00:00"/>
    <d v="2019-01-22T00:00:00"/>
    <s v="Engineering"/>
    <s v="Global Client Network GNB Inward"/>
    <x v="0"/>
    <n v="1072.3399999999999"/>
    <d v="2018-01-23T00:00:00"/>
    <s v="Brokerage"/>
    <s v="Inception"/>
    <m/>
    <d v="2020-01-22T00:00:00"/>
    <s v="Ahmedabad"/>
  </r>
  <r>
    <s v="ABC"/>
    <s v="2018-F0513845-BSS"/>
    <n v="12"/>
    <x v="0"/>
    <s v="Inactive"/>
    <d v="2018-06-23T00:00:00"/>
    <d v="2019-06-22T00:00:00"/>
    <s v="Miscellaneous"/>
    <s v="Global Client Network GNB Inward"/>
    <x v="0"/>
    <n v="8269.74"/>
    <d v="2018-06-23T00:00:00"/>
    <s v="Brokerage"/>
    <s v="Endorsement"/>
    <m/>
    <d v="2020-01-22T00:00:00"/>
    <s v="Ahmedabad"/>
  </r>
  <r>
    <s v="ABC"/>
    <s v="2018-F0513845-BSS"/>
    <n v="12"/>
    <x v="0"/>
    <s v="Inactive"/>
    <d v="2018-06-23T00:00:00"/>
    <d v="2019-06-22T00:00:00"/>
    <s v="Miscellaneous"/>
    <s v="Global Client Network GNB Inward"/>
    <x v="0"/>
    <n v="8269.74"/>
    <d v="2018-06-23T00:00:00"/>
    <s v="Brokerage"/>
    <s v="Endorsement"/>
    <m/>
    <d v="2020-01-22T00:00:00"/>
    <s v="Ahmedabad"/>
  </r>
  <r>
    <s v="ABC"/>
    <s v="2018-F0513845-BSS"/>
    <n v="12"/>
    <x v="0"/>
    <s v="Inactive"/>
    <d v="2018-06-23T00:00:00"/>
    <d v="2019-06-22T00:00:00"/>
    <s v="Miscellaneous"/>
    <s v="Global Client Network GNB Inward"/>
    <x v="0"/>
    <n v="5891"/>
    <d v="2019-02-04T00:00:00"/>
    <s v="Brokerage"/>
    <s v="Endorsement"/>
    <m/>
    <d v="2020-01-22T00:00:00"/>
    <s v="Ahmedabad"/>
  </r>
  <r>
    <s v="ABC"/>
    <s v="2018-F0513845-BSS"/>
    <n v="12"/>
    <x v="0"/>
    <s v="Inactive"/>
    <d v="2018-06-23T00:00:00"/>
    <d v="2019-06-22T00:00:00"/>
    <s v="Miscellaneous"/>
    <s v="Global Client Network GNB Inward"/>
    <x v="0"/>
    <n v="5891"/>
    <d v="2019-02-04T00:00:00"/>
    <s v="Brokerage"/>
    <s v="Endorsement"/>
    <m/>
    <d v="2020-01-22T00:00:00"/>
    <s v="Ahmedabad"/>
  </r>
  <r>
    <s v="ABC"/>
    <s v="2018-L0116737-FWC"/>
    <n v="12"/>
    <x v="0"/>
    <s v="Inactive"/>
    <d v="2018-06-23T00:00:00"/>
    <d v="2019-06-22T00:00:00"/>
    <s v="Liability"/>
    <s v="Global Client Network GNB Inward"/>
    <x v="0"/>
    <n v="2720.25"/>
    <d v="2018-06-23T00:00:00"/>
    <s v="Brokerage"/>
    <s v="Inception"/>
    <m/>
    <d v="2020-01-22T00:00:00"/>
    <s v="Ahmedabad"/>
  </r>
  <r>
    <s v="ABC"/>
    <s v="2018-L0116800-PBL"/>
    <n v="12"/>
    <x v="0"/>
    <s v="Inactive"/>
    <d v="2018-06-23T00:00:00"/>
    <d v="2019-06-22T00:00:00"/>
    <s v="Liability"/>
    <s v="Global Client Network GNB Inward"/>
    <x v="0"/>
    <n v="375"/>
    <d v="2018-06-23T00:00:00"/>
    <s v="Brokerage"/>
    <s v="Inception"/>
    <m/>
    <d v="2020-01-22T00:00:00"/>
    <s v="Ahmedabad"/>
  </r>
  <r>
    <s v="ABC"/>
    <s v="FGP-24-18-7001720-01-000"/>
    <n v="12"/>
    <x v="0"/>
    <s v="Inactive"/>
    <d v="2018-06-23T00:00:00"/>
    <d v="2019-06-22T00:00:00"/>
    <s v="Employee Benefits"/>
    <s v="Global Client Network GNB Inward"/>
    <x v="0"/>
    <n v="2440.25"/>
    <d v="2018-06-23T00:00:00"/>
    <s v="Brokerage"/>
    <s v="Inception"/>
    <m/>
    <d v="2020-01-22T00:00:00"/>
    <s v="Ahmedabad"/>
  </r>
  <r>
    <s v="ABC"/>
    <s v="8907502"/>
    <n v="12"/>
    <x v="0"/>
    <s v="Inactive"/>
    <d v="2018-02-24T00:00:00"/>
    <d v="2019-02-23T00:00:00"/>
    <s v="Liability"/>
    <s v="Global Client Network GNB Inward"/>
    <x v="0"/>
    <n v="6250"/>
    <d v="2018-02-24T00:00:00"/>
    <s v="Brokerage"/>
    <s v="Inception"/>
    <m/>
    <d v="2020-01-22T00:00:00"/>
    <s v="Ahmedabad"/>
  </r>
  <r>
    <s v="ABC"/>
    <s v="020P000098802000"/>
    <n v="12"/>
    <x v="0"/>
    <s v="Inactive"/>
    <d v="2018-02-26T00:00:00"/>
    <d v="2019-02-25T00:00:00"/>
    <s v="Liability"/>
    <s v="Global Client Network GNB Inward"/>
    <x v="0"/>
    <n v="12500"/>
    <d v="2018-02-26T00:00:00"/>
    <s v="Brokerage"/>
    <s v="Inception"/>
    <m/>
    <d v="2020-01-22T00:00:00"/>
    <s v="Ahmedabad"/>
  </r>
  <r>
    <s v="TT"/>
    <s v="0635003567 00"/>
    <n v="12"/>
    <x v="0"/>
    <s v="Active"/>
    <d v="2018-12-01T00:00:00"/>
    <d v="2019-11-30T00:00:00"/>
    <s v="Miscellaneous"/>
    <s v="Global Client Network GNB Inward"/>
    <x v="0"/>
    <n v="231094.04"/>
    <d v="2018-12-01T00:00:00"/>
    <s v="Brokerage"/>
    <s v="Renewal"/>
    <m/>
    <d v="2020-01-22T00:00:00"/>
    <s v="Ahmedabad"/>
  </r>
  <r>
    <s v="SRE"/>
    <s v="301004265"/>
    <n v="12"/>
    <x v="0"/>
    <s v="Inactive"/>
    <d v="2018-03-09T00:00:00"/>
    <d v="2019-03-08T00:00:00"/>
    <s v="Liability"/>
    <s v="Global Client Network GNB Inward"/>
    <x v="0"/>
    <n v="25000"/>
    <d v="2018-03-09T00:00:00"/>
    <s v="Brokerage"/>
    <s v="Inception"/>
    <m/>
    <d v="2020-01-22T00:00:00"/>
    <s v="Ahmedabad"/>
  </r>
  <r>
    <s v="DDD"/>
    <s v="2005/162167315/00/000"/>
    <n v="12"/>
    <x v="0"/>
    <s v="Active"/>
    <d v="2018-12-14T00:00:00"/>
    <d v="2019-12-13T00:00:00"/>
    <s v="Marine"/>
    <s v="Global Client Network GNB Inward"/>
    <x v="2"/>
    <n v="5659.5"/>
    <d v="2018-12-14T00:00:00"/>
    <s v="Brokerage"/>
    <s v="Inception"/>
    <m/>
    <d v="2020-01-22T00:00:00"/>
    <s v="Ahmedabad"/>
  </r>
  <r>
    <s v="DDD"/>
    <s v="5002/131802941/01/000"/>
    <n v="12"/>
    <x v="0"/>
    <s v="Inactive"/>
    <d v="2018-05-26T00:00:00"/>
    <d v="2019-05-25T00:00:00"/>
    <s v="Engineering"/>
    <s v="Global Client Network GNB Inward"/>
    <x v="0"/>
    <n v="869.63"/>
    <d v="2018-05-26T00:00:00"/>
    <s v="Brokerage"/>
    <s v="Inception"/>
    <m/>
    <d v="2020-01-22T00:00:00"/>
    <s v="Ahmedabad"/>
  </r>
  <r>
    <s v="LAP"/>
    <s v="3.1242E+18"/>
    <n v="12"/>
    <x v="0"/>
    <s v="Active"/>
    <d v="2018-01-10T00:00:00"/>
    <d v="2018-05-31T00:00:00"/>
    <s v="Liability"/>
    <s v="Global Client Network GNB Inward"/>
    <x v="0"/>
    <n v="12084.5"/>
    <d v="2018-01-10T00:00:00"/>
    <s v="Brokerage"/>
    <s v="Inception"/>
    <m/>
    <d v="2020-01-22T00:00:00"/>
    <s v="Ahmedabad"/>
  </r>
  <r>
    <s v="LAP"/>
    <s v="OG-19-2202-4001-00007099"/>
    <n v="12"/>
    <x v="0"/>
    <s v="Active"/>
    <d v="2018-10-15T00:00:00"/>
    <d v="2019-10-14T00:00:00"/>
    <s v="Fire"/>
    <s v="Global Client Network GNB Inward"/>
    <x v="2"/>
    <n v="16387.5"/>
    <d v="2018-10-15T00:00:00"/>
    <s v="Brokerage"/>
    <s v="Inception"/>
    <m/>
    <d v="2020-01-22T00:00:00"/>
    <s v="Ahmedabad"/>
  </r>
  <r>
    <s v="ZZ"/>
    <s v="3000001017"/>
    <n v="12"/>
    <x v="0"/>
    <s v="Active"/>
    <d v="2018-04-01T00:00:00"/>
    <d v="2019-03-31T00:00:00"/>
    <s v="Liability"/>
    <s v="Global Client Network GNB Inward"/>
    <x v="0"/>
    <n v="48652.25"/>
    <d v="2018-04-01T00:00:00"/>
    <s v="Brokerage"/>
    <s v="Inception"/>
    <m/>
    <d v="2020-01-22T00:00:00"/>
    <s v="Ahmedabad"/>
  </r>
  <r>
    <s v="H"/>
    <s v="3.1142E+18"/>
    <n v="3"/>
    <x v="1"/>
    <s v="Active"/>
    <d v="2019-08-26T00:00:00"/>
    <d v="2020-08-25T00:00:00"/>
    <s v="Miscellaneous"/>
    <s v="Global Client Network GNB Inward"/>
    <x v="2"/>
    <n v="2089.25"/>
    <d v="2019-08-26T00:00:00"/>
    <s v="Brokerage"/>
    <s v="Inception"/>
    <m/>
    <d v="2020-01-22T00:00:00"/>
    <s v="Ahmedabad"/>
  </r>
  <r>
    <s v="H"/>
    <s v="OG-19-2202-1018-00000055"/>
    <n v="3"/>
    <x v="1"/>
    <s v="Active"/>
    <d v="2019-01-01T00:00:00"/>
    <d v="2019-12-31T00:00:00"/>
    <s v="Marine"/>
    <s v="Global Client Network GNB Inward"/>
    <x v="2"/>
    <n v="21768.61"/>
    <d v="2019-01-01T00:00:00"/>
    <s v="Brokerage"/>
    <s v="Inception"/>
    <m/>
    <d v="2020-01-22T00:00:00"/>
    <s v="Ahmedabad"/>
  </r>
  <r>
    <s v="H"/>
    <s v="OG-19-2202-3383-00000009"/>
    <n v="3"/>
    <x v="1"/>
    <s v="Active"/>
    <d v="2019-01-01T00:00:00"/>
    <d v="2019-12-31T00:00:00"/>
    <s v="Liability"/>
    <s v="Global Client Network GNB Inward"/>
    <x v="2"/>
    <n v="12019.2"/>
    <d v="2019-01-01T00:00:00"/>
    <s v="Brokerage"/>
    <s v="Inception"/>
    <m/>
    <d v="2020-01-22T00:00:00"/>
    <s v="Ahmedabad"/>
  </r>
  <r>
    <s v="I"/>
    <s v="640002371"/>
    <n v="3"/>
    <x v="1"/>
    <s v="Active"/>
    <d v="2018-04-01T00:00:00"/>
    <d v="2019-03-31T00:00:00"/>
    <s v="Miscellaneous"/>
    <s v="Global Client Network GNB Inward"/>
    <x v="0"/>
    <n v="66937.72"/>
    <d v="2018-04-01T00:00:00"/>
    <s v="Brokerage"/>
    <s v="Inception"/>
    <m/>
    <d v="2020-01-22T00:00:00"/>
    <s v="Ahmedabad"/>
  </r>
  <r>
    <s v="I"/>
    <s v="0830017443 01"/>
    <n v="3"/>
    <x v="1"/>
    <s v="Active"/>
    <d v="2018-05-11T00:00:00"/>
    <d v="2019-05-10T00:00:00"/>
    <s v="Marine"/>
    <s v="Global Client Network GNB Inward"/>
    <x v="0"/>
    <n v="78374.84"/>
    <d v="2018-05-11T00:00:00"/>
    <s v="Brokerage"/>
    <s v="Inception"/>
    <m/>
    <d v="2020-01-22T00:00:00"/>
    <s v="Ahmedabad"/>
  </r>
  <r>
    <s v="I"/>
    <s v="2250002346"/>
    <n v="3"/>
    <x v="1"/>
    <s v="Active"/>
    <d v="2018-04-01T00:00:00"/>
    <d v="2019-03-31T00:00:00"/>
    <s v="Miscellaneous"/>
    <s v="Global Client Network GNB Inward"/>
    <x v="0"/>
    <n v="4715.63"/>
    <d v="2018-04-01T00:00:00"/>
    <s v="Brokerage"/>
    <s v="Inception"/>
    <m/>
    <d v="2020-01-22T00:00:00"/>
    <s v="Ahmedabad"/>
  </r>
  <r>
    <s v="I"/>
    <s v="3.1242E+18"/>
    <n v="3"/>
    <x v="1"/>
    <s v="Active"/>
    <d v="2018-04-01T00:00:00"/>
    <d v="2019-03-31T00:00:00"/>
    <s v="Liability"/>
    <s v="Global Client Network GNB Inward"/>
    <x v="0"/>
    <n v="22755.25"/>
    <d v="2018-04-01T00:00:00"/>
    <s v="Brokerage"/>
    <s v="Inception"/>
    <m/>
    <d v="2020-01-22T00:00:00"/>
    <s v="Ahmedabad"/>
  </r>
  <r>
    <s v="N"/>
    <s v="0830018899Â 01"/>
    <n v="3"/>
    <x v="1"/>
    <s v="Inactive"/>
    <d v="2018-03-01T00:00:00"/>
    <d v="2019-02-28T00:00:00"/>
    <s v="Marine"/>
    <s v="Global Client Network GNB Inward"/>
    <x v="0"/>
    <n v="16335"/>
    <d v="2018-03-01T00:00:00"/>
    <s v="Brokerage"/>
    <s v="Inception"/>
    <m/>
    <d v="2020-01-22T00:00:00"/>
    <s v="Ahmedabad"/>
  </r>
  <r>
    <s v="N"/>
    <s v="OG-19-2202-1018-00000059"/>
    <n v="3"/>
    <x v="1"/>
    <s v="Active"/>
    <d v="2019-03-01T00:00:00"/>
    <d v="2020-02-29T00:00:00"/>
    <s v="Marine"/>
    <s v="Global Client Network GNB Inward"/>
    <x v="0"/>
    <n v="18562.5"/>
    <d v="2019-03-01T00:00:00"/>
    <s v="Brokerage"/>
    <s v="Renewal"/>
    <m/>
    <d v="2020-01-22T00:00:00"/>
    <s v="Ahmedabad"/>
  </r>
  <r>
    <s v="BB"/>
    <s v="302102591"/>
    <n v="3"/>
    <x v="1"/>
    <s v="Inactive"/>
    <d v="2018-09-05T00:00:00"/>
    <d v="2019-09-04T00:00:00"/>
    <s v="Miscellaneous"/>
    <s v="Global Client Network GNB Inward"/>
    <x v="0"/>
    <n v="6058.38"/>
    <d v="2018-09-05T00:00:00"/>
    <s v="Brokerage"/>
    <s v="Inception"/>
    <m/>
    <d v="2020-01-22T00:00:00"/>
    <s v="Ahmedabad"/>
  </r>
  <r>
    <s v="BB"/>
    <s v="668111383"/>
    <n v="3"/>
    <x v="1"/>
    <s v="Active"/>
    <d v="2017-10-17T00:00:00"/>
    <d v="2018-10-16T00:00:00"/>
    <s v="Fire"/>
    <s v="Global Client Network GNB Inward"/>
    <x v="0"/>
    <n v="29608.99"/>
    <d v="2017-10-17T00:00:00"/>
    <s v="Brokerage"/>
    <s v="Inception"/>
    <m/>
    <d v="2020-01-22T00:00:00"/>
    <s v="Ahmedabad"/>
  </r>
  <r>
    <s v="BB"/>
    <s v="668111383"/>
    <n v="3"/>
    <x v="1"/>
    <s v="Active"/>
    <d v="2017-10-17T00:00:00"/>
    <d v="2018-10-16T00:00:00"/>
    <s v="Fire"/>
    <s v="Global Client Network GNB Inward"/>
    <x v="0"/>
    <n v="29638.400000000001"/>
    <d v="2017-10-17T00:00:00"/>
    <s v="Brokerage"/>
    <s v="Inception"/>
    <m/>
    <d v="2020-01-22T00:00:00"/>
    <s v="Ahmedabad"/>
  </r>
  <r>
    <s v="BB"/>
    <s v="668111383"/>
    <n v="3"/>
    <x v="1"/>
    <s v="Active"/>
    <d v="2017-10-17T00:00:00"/>
    <d v="2018-10-16T00:00:00"/>
    <s v="Fire"/>
    <s v="Global Client Network GNB Inward"/>
    <x v="0"/>
    <n v="237107.16"/>
    <d v="2017-10-17T00:00:00"/>
    <s v="Brokerage"/>
    <s v="Inception"/>
    <m/>
    <d v="2020-01-22T00:00:00"/>
    <s v="Ahmedabad"/>
  </r>
  <r>
    <s v="BB"/>
    <s v="0668111383 05"/>
    <n v="3"/>
    <x v="1"/>
    <s v="Active"/>
    <d v="2018-10-17T00:00:00"/>
    <d v="2019-10-16T00:00:00"/>
    <s v="Miscellaneous"/>
    <s v="Global Client Network GNB Inward"/>
    <x v="0"/>
    <n v="295501.76"/>
    <d v="2018-10-17T00:00:00"/>
    <s v="Brokerage"/>
    <s v="Inception"/>
    <m/>
    <d v="2020-01-22T00:00:00"/>
    <s v="Ahmedabad"/>
  </r>
  <r>
    <s v="BB"/>
    <s v="2250015394"/>
    <n v="3"/>
    <x v="1"/>
    <s v="Active"/>
    <d v="2019-09-05T00:00:00"/>
    <d v="2020-09-04T00:00:00"/>
    <s v="Miscellaneous"/>
    <s v="Global Client Network GNB Inward"/>
    <x v="0"/>
    <n v="5612.25"/>
    <d v="2019-09-05T00:00:00"/>
    <s v="Brokerage"/>
    <s v="Renewal"/>
    <m/>
    <d v="2020-01-22T00:00:00"/>
    <s v="Ahmedabad"/>
  </r>
  <r>
    <s v="BB"/>
    <s v="2309002394"/>
    <n v="3"/>
    <x v="1"/>
    <s v="Active"/>
    <d v="2018-01-01T00:00:00"/>
    <d v="2018-12-31T00:00:00"/>
    <s v="Liability"/>
    <s v="Global Client Network GNB Inward"/>
    <x v="0"/>
    <n v="30875"/>
    <d v="2018-01-01T00:00:00"/>
    <s v="Brokerage"/>
    <s v="Inception"/>
    <m/>
    <d v="2020-01-22T00:00:00"/>
    <s v="Ahmedabad"/>
  </r>
  <r>
    <s v="BB"/>
    <s v="3.1142E+18"/>
    <n v="3"/>
    <x v="1"/>
    <s v="Active"/>
    <d v="2019-08-26T00:00:00"/>
    <d v="2020-08-25T00:00:00"/>
    <s v="Miscellaneous"/>
    <s v="Global Client Network GNB Inward"/>
    <x v="2"/>
    <n v="7022.25"/>
    <d v="2019-08-26T00:00:00"/>
    <s v="Brokerage"/>
    <s v="Inception"/>
    <m/>
    <d v="2020-01-22T00:00:00"/>
    <s v="Ahmedabad"/>
  </r>
  <r>
    <s v="BB"/>
    <s v="OG-19-2202-1018-00000053"/>
    <n v="3"/>
    <x v="1"/>
    <s v="Active"/>
    <d v="2019-01-01T00:00:00"/>
    <d v="2019-12-31T00:00:00"/>
    <s v="Marine"/>
    <s v="Global Client Network GNB Inward"/>
    <x v="2"/>
    <n v="77787.360000000001"/>
    <d v="2019-01-01T00:00:00"/>
    <s v="Brokerage"/>
    <s v="Inception"/>
    <m/>
    <d v="2020-01-22T00:00:00"/>
    <s v="Ahmedabad"/>
  </r>
  <r>
    <s v="BB"/>
    <s v="OG-19-2202-3383-00000008"/>
    <n v="3"/>
    <x v="1"/>
    <s v="Active"/>
    <d v="2019-01-01T00:00:00"/>
    <d v="2019-12-31T00:00:00"/>
    <s v="Liability"/>
    <s v="Global Client Network GNB Inward"/>
    <x v="2"/>
    <n v="30048.080000000002"/>
    <d v="2019-01-01T00:00:00"/>
    <s v="Brokerage"/>
    <s v="Inception"/>
    <m/>
    <d v="2020-01-22T00:00:00"/>
    <s v="Ahmedabad"/>
  </r>
  <r>
    <s v="BB"/>
    <s v="PROHLN000242106"/>
    <n v="3"/>
    <x v="1"/>
    <s v="Active"/>
    <d v="2019-09-16T00:00:00"/>
    <d v="2020-09-15T00:00:00"/>
    <s v="Employee Benefits"/>
    <s v="Global Client Network GNB Inward"/>
    <x v="2"/>
    <n v="7690.95"/>
    <d v="2019-09-16T00:00:00"/>
    <s v="Brokerage"/>
    <s v="Inception"/>
    <m/>
    <d v="2020-01-22T00:00:00"/>
    <s v="Ahmedabad"/>
  </r>
  <r>
    <s v="BB"/>
    <s v="1.203E+19"/>
    <n v="3"/>
    <x v="1"/>
    <s v="Active"/>
    <d v="2019-08-10T00:00:00"/>
    <d v="2020-08-09T00:00:00"/>
    <s v="Miscellaneous"/>
    <s v="Global Client Network GNB Inward"/>
    <x v="0"/>
    <n v="77400"/>
    <d v="2019-08-10T00:00:00"/>
    <s v="Brokerage"/>
    <s v="Renewal"/>
    <m/>
    <d v="2020-01-22T00:00:00"/>
    <s v="Ahmedabad"/>
  </r>
  <r>
    <s v="BB"/>
    <s v="1.203E+19"/>
    <n v="3"/>
    <x v="1"/>
    <s v="Active"/>
    <d v="2019-08-10T00:00:00"/>
    <d v="2020-08-09T00:00:00"/>
    <s v="Miscellaneous"/>
    <s v="Global Client Network GNB Inward"/>
    <x v="0"/>
    <n v="302811.08"/>
    <d v="2019-08-10T00:00:00"/>
    <s v="Brokerage"/>
    <s v="Renewal"/>
    <m/>
    <d v="2020-01-22T00:00:00"/>
    <s v="Ahmedabad"/>
  </r>
  <r>
    <s v="BB"/>
    <s v="304003761"/>
    <n v="3"/>
    <x v="1"/>
    <s v="Active"/>
    <d v="2019-04-01T00:00:00"/>
    <d v="2020-03-31T00:00:00"/>
    <s v="Liability"/>
    <s v="Global Client Network GNB Inward"/>
    <x v="0"/>
    <n v="5206"/>
    <d v="2019-04-01T00:00:00"/>
    <s v="Brokerage"/>
    <s v="Renewal"/>
    <m/>
    <d v="2020-01-22T00:00:00"/>
    <s v="Ahmedabad"/>
  </r>
  <r>
    <s v="EE"/>
    <s v="2018-C1742872-MLO"/>
    <n v="3"/>
    <x v="1"/>
    <s v="Inactive"/>
    <d v="2018-04-01T00:00:00"/>
    <d v="2019-03-31T00:00:00"/>
    <s v="Marine"/>
    <s v="Global Client Network GNB Inward"/>
    <x v="0"/>
    <n v="208122.92"/>
    <d v="2018-04-01T00:00:00"/>
    <s v="Brokerage"/>
    <s v="Inception"/>
    <m/>
    <d v="2020-01-22T00:00:00"/>
    <s v="Ahmedabad"/>
  </r>
  <r>
    <s v="EE"/>
    <s v="8502066"/>
    <n v="3"/>
    <x v="1"/>
    <s v="Inactive"/>
    <d v="2018-03-01T00:00:00"/>
    <d v="2019-02-28T00:00:00"/>
    <s v="Marine"/>
    <s v="Global Client Network GNB Inward"/>
    <x v="0"/>
    <n v="45375.15"/>
    <d v="2018-03-01T00:00:00"/>
    <s v="Brokerage"/>
    <s v="Endorsement"/>
    <m/>
    <d v="2020-01-22T00:00:00"/>
    <s v="Ahmedabad"/>
  </r>
  <r>
    <s v="EE"/>
    <s v="8502066"/>
    <n v="3"/>
    <x v="1"/>
    <s v="Inactive"/>
    <d v="2018-03-01T00:00:00"/>
    <d v="2019-02-28T00:00:00"/>
    <s v="Marine"/>
    <s v="Global Client Network GNB Inward"/>
    <x v="0"/>
    <n v="18150"/>
    <d v="2019-01-03T00:00:00"/>
    <s v="Brokerage"/>
    <s v="Endorsement"/>
    <m/>
    <d v="2020-01-22T00:00:00"/>
    <s v="Ahmedabad"/>
  </r>
  <r>
    <s v="EE"/>
    <s v="0000000008502066-01"/>
    <n v="3"/>
    <x v="1"/>
    <s v="Active"/>
    <d v="2019-03-01T00:00:00"/>
    <d v="2020-06-30T00:00:00"/>
    <s v="Marine"/>
    <s v="Global Client Network GNB Inward"/>
    <x v="0"/>
    <n v="45375.15"/>
    <d v="2019-03-01T00:00:00"/>
    <s v="Brokerage"/>
    <s v="Endorsement"/>
    <m/>
    <d v="2020-01-22T00:00:00"/>
    <s v="Ahmedabad"/>
  </r>
  <r>
    <s v="EE"/>
    <s v="0000000008502066-01"/>
    <n v="3"/>
    <x v="1"/>
    <s v="Active"/>
    <d v="2019-03-01T00:00:00"/>
    <d v="2020-02-29T00:00:00"/>
    <s v="Marine"/>
    <s v="Global Client Network GNB Inward"/>
    <x v="0"/>
    <n v="45375"/>
    <d v="2019-07-20T00:00:00"/>
    <s v="Brokerage"/>
    <s v="Endorsement"/>
    <m/>
    <d v="2020-01-22T00:00:00"/>
    <s v="Ahmedabad"/>
  </r>
  <r>
    <s v="EE"/>
    <s v="OG-19-2202-0425-00000018"/>
    <n v="3"/>
    <x v="1"/>
    <s v="Inactive"/>
    <d v="2018-07-01T00:00:00"/>
    <d v="2019-06-30T00:00:00"/>
    <s v="Miscellaneous"/>
    <s v="Global Client Network GNB Inward"/>
    <x v="2"/>
    <n v="1147.82"/>
    <d v="2019-06-30T00:00:00"/>
    <s v="Brokerage"/>
    <s v="Inception"/>
    <m/>
    <d v="2020-01-22T00:00:00"/>
    <s v="Ahmedabad"/>
  </r>
  <r>
    <s v="EE"/>
    <s v="OG-19-2202-3304-00000007"/>
    <n v="3"/>
    <x v="1"/>
    <s v="Inactive"/>
    <d v="2018-07-01T00:00:00"/>
    <d v="2019-06-30T00:00:00"/>
    <s v="Liability"/>
    <s v="Global Client Network GNB Inward"/>
    <x v="0"/>
    <n v="1896.63"/>
    <d v="2018-07-01T00:00:00"/>
    <s v="Brokerage"/>
    <s v="Inception"/>
    <m/>
    <d v="2020-01-22T00:00:00"/>
    <s v="Ahmedabad"/>
  </r>
  <r>
    <s v="EE"/>
    <s v="OG-19-2202-3383-00000003"/>
    <n v="3"/>
    <x v="1"/>
    <s v="Inactive"/>
    <d v="2018-07-01T00:00:00"/>
    <d v="2019-06-30T00:00:00"/>
    <s v="Liability"/>
    <s v="Global Client Network GNB Inward"/>
    <x v="0"/>
    <n v="48125"/>
    <d v="2018-07-01T00:00:00"/>
    <s v="Brokerage"/>
    <s v="Inception"/>
    <m/>
    <d v="2020-01-22T00:00:00"/>
    <s v="Ahmedabad"/>
  </r>
  <r>
    <s v="EE"/>
    <s v="OG-19-2202-4002-00000009"/>
    <n v="3"/>
    <x v="1"/>
    <s v="Inactive"/>
    <d v="2018-07-01T00:00:00"/>
    <d v="2019-06-30T00:00:00"/>
    <s v="Fire"/>
    <s v="Global Client Network GNB Inward"/>
    <x v="0"/>
    <n v="13560.92"/>
    <d v="2018-07-01T00:00:00"/>
    <s v="Brokerage"/>
    <s v="Inception"/>
    <m/>
    <d v="2020-01-22T00:00:00"/>
    <s v="Ahmedabad"/>
  </r>
  <r>
    <s v="EE"/>
    <s v="OG-19-2202-4004-00000034"/>
    <n v="3"/>
    <x v="1"/>
    <s v="Inactive"/>
    <d v="2018-07-01T00:00:00"/>
    <d v="2019-06-30T00:00:00"/>
    <s v="Fire"/>
    <s v="Global Client Network GNB Inward"/>
    <x v="0"/>
    <n v="55052.69"/>
    <d v="2018-07-01T00:00:00"/>
    <s v="Brokerage"/>
    <s v="Inception"/>
    <m/>
    <d v="2020-01-22T00:00:00"/>
    <s v="Ahmedabad"/>
  </r>
  <r>
    <s v="EE"/>
    <s v="OG-19-2202-4004-00000038"/>
    <n v="3"/>
    <x v="1"/>
    <s v="Inactive"/>
    <d v="2018-07-01T00:00:00"/>
    <d v="2019-06-30T00:00:00"/>
    <s v="Fire"/>
    <s v="Global Client Network GNB Inward"/>
    <x v="0"/>
    <n v="14131.43"/>
    <d v="2018-07-01T00:00:00"/>
    <s v="Brokerage"/>
    <s v="Inception"/>
    <m/>
    <d v="2020-01-22T00:00:00"/>
    <s v="Ahmedabad"/>
  </r>
  <r>
    <s v="EE"/>
    <s v="OG-19-2202-4010-00000762"/>
    <n v="3"/>
    <x v="1"/>
    <s v="Inactive"/>
    <d v="2018-07-01T00:00:00"/>
    <d v="2019-06-30T00:00:00"/>
    <s v="Miscellaneous"/>
    <s v="Global Client Network GNB Inward"/>
    <x v="0"/>
    <n v="3125"/>
    <d v="2018-07-01T00:00:00"/>
    <s v="Brokerage"/>
    <s v="Inception"/>
    <m/>
    <d v="2020-01-22T00:00:00"/>
    <s v="Ahmedabad"/>
  </r>
  <r>
    <s v="EE"/>
    <s v="OG-19-2202-4010-00000789"/>
    <n v="3"/>
    <x v="1"/>
    <s v="Inactive"/>
    <d v="2018-07-01T00:00:00"/>
    <d v="2019-06-30T00:00:00"/>
    <s v="Miscellaneous"/>
    <s v="Global Client Network GNB Inward"/>
    <x v="0"/>
    <n v="1125"/>
    <d v="2018-07-01T00:00:00"/>
    <s v="Brokerage"/>
    <s v="Inception"/>
    <m/>
    <d v="2020-01-22T00:00:00"/>
    <s v="Ahmedabad"/>
  </r>
  <r>
    <s v="EE"/>
    <s v="OG-19-2202-9931-00001420"/>
    <n v="3"/>
    <x v="1"/>
    <s v="Inactive"/>
    <d v="2018-07-01T00:00:00"/>
    <d v="2019-06-30T00:00:00"/>
    <s v="Miscellaneous"/>
    <s v="Global Client Network GNB Inward"/>
    <x v="0"/>
    <n v="4706.25"/>
    <d v="2018-07-01T00:00:00"/>
    <s v="Brokerage"/>
    <s v="Inception"/>
    <m/>
    <d v="2020-01-22T00:00:00"/>
    <s v="Ahmedabad"/>
  </r>
  <r>
    <s v="EE"/>
    <s v="OG-20-2202-0425-00000017"/>
    <n v="3"/>
    <x v="1"/>
    <s v="Active"/>
    <d v="2019-07-01T00:00:00"/>
    <d v="2020-06-30T00:00:00"/>
    <s v="Miscellaneous"/>
    <s v="Global Client Network GNB Inward"/>
    <x v="0"/>
    <n v="825"/>
    <d v="2019-07-01T00:00:00"/>
    <s v="Brokerage"/>
    <s v="Renewal"/>
    <m/>
    <d v="2020-01-22T00:00:00"/>
    <s v="Ahmedabad"/>
  </r>
  <r>
    <s v="EE"/>
    <s v="OG-20-2202-3304-00000009"/>
    <n v="3"/>
    <x v="1"/>
    <s v="Active"/>
    <d v="2019-07-01T00:00:00"/>
    <d v="2020-06-30T00:00:00"/>
    <s v="Liability"/>
    <s v="Global Client Network GNB Inward"/>
    <x v="0"/>
    <n v="1896.63"/>
    <d v="2019-07-01T00:00:00"/>
    <s v="Brokerage"/>
    <s v="Renewal"/>
    <m/>
    <d v="2020-01-22T00:00:00"/>
    <s v="Ahmedabad"/>
  </r>
  <r>
    <s v="EE"/>
    <s v="OG-20-2202-3315-00000012"/>
    <n v="3"/>
    <x v="1"/>
    <s v="Active"/>
    <d v="2019-08-02T00:00:00"/>
    <d v="2020-08-01T00:00:00"/>
    <s v="Liability"/>
    <s v="Global Client Network GNB Inward"/>
    <x v="0"/>
    <n v="19181.25"/>
    <d v="2019-08-02T00:00:00"/>
    <s v="Brokerage"/>
    <s v="Renewal"/>
    <m/>
    <d v="2020-01-22T00:00:00"/>
    <s v="Ahmedabad"/>
  </r>
  <r>
    <s v="EE"/>
    <s v="OG-20-2202-3383-00000002"/>
    <n v="3"/>
    <x v="1"/>
    <s v="Active"/>
    <d v="2019-07-01T00:00:00"/>
    <d v="2020-06-30T00:00:00"/>
    <s v="Liability"/>
    <s v="Global Client Network GNB Inward"/>
    <x v="0"/>
    <n v="42500"/>
    <d v="2019-07-01T00:00:00"/>
    <s v="Brokerage"/>
    <s v="Renewal"/>
    <m/>
    <d v="2020-01-22T00:00:00"/>
    <s v="Ahmedabad"/>
  </r>
  <r>
    <s v="EE"/>
    <s v="OG-20-2202-4002-00000010"/>
    <n v="3"/>
    <x v="1"/>
    <s v="Active"/>
    <d v="2019-07-01T00:00:00"/>
    <d v="2020-06-30T00:00:00"/>
    <s v="Fire"/>
    <s v="Global Client Network GNB Inward"/>
    <x v="0"/>
    <n v="10917.07"/>
    <d v="2019-07-01T00:00:00"/>
    <s v="Brokerage"/>
    <s v="Renewal"/>
    <m/>
    <d v="2020-01-22T00:00:00"/>
    <s v="Ahmedabad"/>
  </r>
  <r>
    <s v="EE"/>
    <s v="OG-20-2202-4004-00000062"/>
    <n v="3"/>
    <x v="1"/>
    <s v="Active"/>
    <d v="2019-07-01T00:00:00"/>
    <d v="2020-06-30T00:00:00"/>
    <s v="Fire"/>
    <s v="Global Client Network GNB Inward"/>
    <x v="0"/>
    <n v="60713.1"/>
    <d v="2019-07-01T00:00:00"/>
    <s v="Brokerage"/>
    <s v="Renewal"/>
    <m/>
    <d v="2020-01-22T00:00:00"/>
    <s v="Ahmedabad"/>
  </r>
  <r>
    <s v="EE"/>
    <s v="OG-20-2202-4004-00000064"/>
    <n v="3"/>
    <x v="1"/>
    <s v="Active"/>
    <d v="2019-07-01T00:00:00"/>
    <d v="2020-06-30T00:00:00"/>
    <s v="Fire"/>
    <s v="Global Client Network GNB Inward"/>
    <x v="0"/>
    <n v="12349.97"/>
    <d v="2019-07-01T00:00:00"/>
    <s v="Brokerage"/>
    <s v="Renewal"/>
    <m/>
    <d v="2020-01-22T00:00:00"/>
    <s v="Ahmedabad"/>
  </r>
  <r>
    <s v="EE"/>
    <s v="OG-20-2202-4010-00000869"/>
    <n v="3"/>
    <x v="1"/>
    <s v="Active"/>
    <d v="2019-07-01T00:00:00"/>
    <d v="2020-06-30T00:00:00"/>
    <s v="Miscellaneous"/>
    <s v="Global Client Network GNB Inward"/>
    <x v="0"/>
    <n v="3375"/>
    <d v="2019-07-01T00:00:00"/>
    <s v="Brokerage"/>
    <s v="Renewal"/>
    <m/>
    <d v="2020-01-22T00:00:00"/>
    <s v="Ahmedabad"/>
  </r>
  <r>
    <s v="EE"/>
    <s v="OG-20-2202-4010-00000905"/>
    <n v="3"/>
    <x v="1"/>
    <s v="Active"/>
    <d v="2019-07-01T00:00:00"/>
    <d v="2020-06-30T00:00:00"/>
    <s v="Miscellaneous"/>
    <s v="Global Client Network GNB Inward"/>
    <x v="0"/>
    <n v="875"/>
    <d v="2019-07-01T00:00:00"/>
    <s v="Brokerage"/>
    <s v="Renewal"/>
    <m/>
    <d v="2020-01-22T00:00:00"/>
    <s v="Ahmedabad"/>
  </r>
  <r>
    <s v="EE"/>
    <s v="OG-20-2202-9931-00032558"/>
    <n v="3"/>
    <x v="1"/>
    <s v="Active"/>
    <d v="2019-07-01T00:00:00"/>
    <d v="2020-06-30T00:00:00"/>
    <s v="Miscellaneous"/>
    <s v="Global Client Network GNB Inward"/>
    <x v="0"/>
    <n v="1556.25"/>
    <d v="2019-07-01T00:00:00"/>
    <s v="Brokerage"/>
    <s v="Renewal"/>
    <m/>
    <d v="2020-01-22T00:00:00"/>
    <s v="Ahmedabad"/>
  </r>
  <r>
    <s v="EE"/>
    <s v="301004728"/>
    <n v="3"/>
    <x v="1"/>
    <s v="Inactive"/>
    <d v="2018-09-30T00:00:00"/>
    <d v="2019-09-29T00:00:00"/>
    <s v="Liability"/>
    <s v="Global Client Network GNB Inward"/>
    <x v="0"/>
    <n v="186534.13"/>
    <d v="2018-09-30T00:00:00"/>
    <s v="Brokerage"/>
    <s v="Inception"/>
    <m/>
    <d v="2020-01-22T00:00:00"/>
    <s v="Ahmedabad"/>
  </r>
  <r>
    <s v="EE"/>
    <s v="0301004728-2019"/>
    <n v="3"/>
    <x v="1"/>
    <s v="Active"/>
    <d v="2019-09-30T00:00:00"/>
    <d v="2020-09-29T00:00:00"/>
    <s v="Liability"/>
    <s v="Global Client Network GNB Inward"/>
    <x v="0"/>
    <n v="202350"/>
    <d v="2019-09-30T00:00:00"/>
    <s v="Brokerage"/>
    <s v="Renewal"/>
    <m/>
    <d v="2020-01-22T00:00:00"/>
    <s v="Ahmedabad"/>
  </r>
  <r>
    <s v="EE"/>
    <s v="600010004"/>
    <n v="3"/>
    <x v="1"/>
    <s v="Inactive"/>
    <d v="2018-03-16T00:00:00"/>
    <d v="2019-03-15T00:00:00"/>
    <s v="Miscellaneous"/>
    <s v="Global Client Network GNB Inward"/>
    <x v="2"/>
    <n v="750.63"/>
    <d v="2018-03-16T00:00:00"/>
    <s v="Brokerage"/>
    <s v="Inception"/>
    <m/>
    <d v="2020-01-22T00:00:00"/>
    <s v="Ahmedabad"/>
  </r>
  <r>
    <s v="EE"/>
    <s v="0600010004 01"/>
    <n v="3"/>
    <x v="1"/>
    <s v="Inactive"/>
    <d v="2019-03-16T00:00:00"/>
    <d v="2019-04-15T00:00:00"/>
    <s v="Miscellaneous"/>
    <s v="Global Client Network GNB Inward"/>
    <x v="0"/>
    <n v="63.75"/>
    <d v="2019-03-16T00:00:00"/>
    <s v="Brokerage"/>
    <s v="Renewal"/>
    <m/>
    <d v="2020-01-22T00:00:00"/>
    <s v="Ahmedabad"/>
  </r>
  <r>
    <s v="EE"/>
    <s v="0600010004 02"/>
    <n v="3"/>
    <x v="1"/>
    <s v="Active"/>
    <d v="2019-04-16T00:00:00"/>
    <d v="2020-04-15T00:00:00"/>
    <s v="Miscellaneous"/>
    <s v="Global Client Network GNB Inward"/>
    <x v="0"/>
    <n v="1556.5"/>
    <d v="2019-04-16T00:00:00"/>
    <s v="Brokerage"/>
    <s v="Renewal"/>
    <m/>
    <d v="2020-01-22T00:00:00"/>
    <s v="Ahmedabad"/>
  </r>
  <r>
    <s v="EE"/>
    <s v="640002231"/>
    <n v="3"/>
    <x v="1"/>
    <s v="Inactive"/>
    <d v="2018-04-02T00:00:00"/>
    <d v="2019-04-01T00:00:00"/>
    <s v="Fire"/>
    <s v="Global Client Network GNB Inward"/>
    <x v="0"/>
    <n v="46087.63"/>
    <d v="2018-04-02T00:00:00"/>
    <s v="Brokerage"/>
    <s v="Inception"/>
    <m/>
    <d v="2020-01-22T00:00:00"/>
    <s v="Ahmedabad"/>
  </r>
  <r>
    <s v="EE"/>
    <s v="0640002231 03"/>
    <n v="3"/>
    <x v="1"/>
    <s v="Inactive"/>
    <d v="2019-04-02T00:00:00"/>
    <d v="2019-04-16T00:00:00"/>
    <s v="Miscellaneous"/>
    <s v="Global Client Network GNB Inward"/>
    <x v="0"/>
    <n v="4362.38"/>
    <d v="2019-04-02T00:00:00"/>
    <s v="Brokerage"/>
    <s v="Renewal"/>
    <m/>
    <d v="2020-01-22T00:00:00"/>
    <s v="Ahmedabad"/>
  </r>
  <r>
    <s v="EE"/>
    <s v="0640002231 04"/>
    <n v="3"/>
    <x v="1"/>
    <s v="Active"/>
    <d v="2019-04-17T00:00:00"/>
    <d v="2020-04-01T00:00:00"/>
    <s v="Miscellaneous"/>
    <s v="Global Client Network GNB Inward"/>
    <x v="0"/>
    <n v="65370"/>
    <d v="2019-04-17T00:00:00"/>
    <s v="Brokerage"/>
    <s v="Renewal"/>
    <m/>
    <d v="2020-01-22T00:00:00"/>
    <s v="Ahmedabad"/>
  </r>
  <r>
    <s v="EE"/>
    <s v="22515779"/>
    <n v="3"/>
    <x v="1"/>
    <s v="Active"/>
    <d v="2019-09-30T00:00:00"/>
    <d v="2020-09-29T00:00:00"/>
    <s v="Marine"/>
    <s v="Global Client Network GNB Inward"/>
    <x v="2"/>
    <n v="44259.67"/>
    <d v="2019-09-30T00:00:00"/>
    <s v="Brokerage"/>
    <s v="Inception"/>
    <m/>
    <d v="2020-01-22T00:00:00"/>
    <s v="Ahmedabad"/>
  </r>
  <r>
    <s v="EE"/>
    <s v="32099602-01"/>
    <n v="3"/>
    <x v="1"/>
    <s v="Active"/>
    <d v="2019-01-23T00:00:00"/>
    <d v="2020-01-22T00:00:00"/>
    <s v="Engineering"/>
    <s v="Global Client Network GNB Inward"/>
    <x v="0"/>
    <n v="1111.77"/>
    <d v="2019-01-23T00:00:00"/>
    <s v="Brokerage"/>
    <s v="Renewal"/>
    <m/>
    <d v="2020-01-22T00:00:00"/>
    <s v="Ahmedabad"/>
  </r>
  <r>
    <s v="EE"/>
    <s v="3.2134E+23"/>
    <n v="3"/>
    <x v="1"/>
    <s v="Inactive"/>
    <d v="2018-07-31T00:00:00"/>
    <d v="2019-07-30T00:00:00"/>
    <s v="Engineering"/>
    <s v="Global Client Network GNB Inward"/>
    <x v="2"/>
    <n v="27057.200000000001"/>
    <d v="2018-07-31T00:00:00"/>
    <s v="Brokerage"/>
    <s v="Inception"/>
    <m/>
    <d v="2020-01-22T00:00:00"/>
    <s v="Ahmedabad"/>
  </r>
  <r>
    <s v="EE"/>
    <s v="3.2134E+23"/>
    <n v="3"/>
    <x v="1"/>
    <s v="Active"/>
    <d v="2019-07-31T00:00:00"/>
    <d v="2020-07-30T00:00:00"/>
    <s v="Engineering"/>
    <s v="Global Client Network GNB Inward"/>
    <x v="2"/>
    <n v="87500"/>
    <d v="2019-07-31T00:00:00"/>
    <s v="Brokerage"/>
    <s v="Renewal"/>
    <m/>
    <d v="2020-01-22T00:00:00"/>
    <s v="Ahmedabad"/>
  </r>
  <r>
    <s v="EE"/>
    <s v="LWC/I2328626/71/04/005537"/>
    <n v="3"/>
    <x v="1"/>
    <s v="Active"/>
    <d v="2018-04-13T00:00:00"/>
    <d v="2019-04-12T00:00:00"/>
    <s v="Miscellaneous"/>
    <s v="Global Client Network GNB Inward"/>
    <x v="0"/>
    <n v="3125"/>
    <d v="2018-04-13T00:00:00"/>
    <s v="Brokerage"/>
    <s v="Inception"/>
    <m/>
    <d v="2020-01-22T00:00:00"/>
    <s v="Ahmedabad"/>
  </r>
  <r>
    <s v="EE"/>
    <s v="OG-18-2202-1018-00000028"/>
    <n v="3"/>
    <x v="1"/>
    <s v="Active"/>
    <d v="2017-10-27T00:00:00"/>
    <d v="2018-10-26T00:00:00"/>
    <s v="Marine"/>
    <s v="Global Client Network GNB Inward"/>
    <x v="0"/>
    <n v="62714.03"/>
    <d v="2017-10-27T00:00:00"/>
    <s v="Brokerage"/>
    <s v="Inception"/>
    <m/>
    <d v="2020-01-22T00:00:00"/>
    <s v="Ahmedabad"/>
  </r>
  <r>
    <s v="EE"/>
    <s v="OG-19-2202-1018-00000047"/>
    <n v="3"/>
    <x v="1"/>
    <s v="Inactive"/>
    <d v="2018-10-27T00:00:00"/>
    <d v="2019-10-26T00:00:00"/>
    <s v="Marine"/>
    <s v="Global Client Network GNB Inward"/>
    <x v="0"/>
    <n v="85800"/>
    <d v="2018-10-27T00:00:00"/>
    <s v="Brokerage"/>
    <s v="Endorsement"/>
    <m/>
    <d v="2020-01-22T00:00:00"/>
    <s v="Ahmedabad"/>
  </r>
  <r>
    <s v="EE"/>
    <s v="OG-19-2202-1018-00000047"/>
    <n v="3"/>
    <x v="1"/>
    <s v="Inactive"/>
    <d v="2018-10-27T00:00:00"/>
    <d v="2019-10-26T00:00:00"/>
    <s v="Marine"/>
    <s v="Global Client Network GNB Inward"/>
    <x v="0"/>
    <n v="21450"/>
    <d v="2018-10-27T00:00:00"/>
    <s v="Brokerage"/>
    <s v="Endorsement"/>
    <m/>
    <d v="2020-01-22T00:00:00"/>
    <s v="Ahmedabad"/>
  </r>
  <r>
    <s v="EE"/>
    <s v="OG-19-2202-1018-00000047"/>
    <n v="3"/>
    <x v="1"/>
    <s v="Inactive"/>
    <d v="2018-10-27T00:00:00"/>
    <d v="2019-10-26T00:00:00"/>
    <s v="Marine"/>
    <s v="Global Client Network GNB Inward"/>
    <x v="0"/>
    <n v="71765.36"/>
    <d v="2019-10-26T00:00:00"/>
    <s v="Brokerage"/>
    <s v="Endorsement"/>
    <m/>
    <d v="2020-01-22T00:00:00"/>
    <s v="Ahmedabad"/>
  </r>
  <r>
    <s v="EE"/>
    <s v="OG-19-2202-1018-00000047"/>
    <n v="3"/>
    <x v="1"/>
    <s v="Inactive"/>
    <d v="2018-10-27T00:00:00"/>
    <d v="2019-10-26T00:00:00"/>
    <s v="Marine"/>
    <s v="Global Client Network GNB Inward"/>
    <x v="0"/>
    <n v="17941.34"/>
    <d v="2019-10-26T00:00:00"/>
    <s v="Brokerage"/>
    <s v="Endorsement"/>
    <m/>
    <d v="2020-01-22T00:00:00"/>
    <s v="Ahmedabad"/>
  </r>
  <r>
    <s v="ABC"/>
    <s v="2019-F0673106-BSS"/>
    <n v="3"/>
    <x v="1"/>
    <s v="Active"/>
    <d v="2019-06-23T00:00:00"/>
    <d v="2020-06-22T00:00:00"/>
    <s v="Miscellaneous"/>
    <s v="Global Client Network GNB Inward"/>
    <x v="0"/>
    <n v="15047.5"/>
    <d v="2019-06-23T00:00:00"/>
    <s v="Brokerage"/>
    <s v="Renewal"/>
    <m/>
    <d v="2020-01-22T00:00:00"/>
    <s v="Ahmedabad"/>
  </r>
  <r>
    <s v="ABC"/>
    <s v="2019-L0138835-FWC"/>
    <n v="3"/>
    <x v="1"/>
    <s v="Active"/>
    <d v="2019-06-23T00:00:00"/>
    <d v="2020-06-22T00:00:00"/>
    <s v="Liability"/>
    <s v="Global Client Network GNB Inward"/>
    <x v="0"/>
    <n v="2852.5"/>
    <d v="2019-06-23T00:00:00"/>
    <s v="Brokerage"/>
    <s v="Renewal"/>
    <m/>
    <d v="2020-01-22T00:00:00"/>
    <s v="Ahmedabad"/>
  </r>
  <r>
    <s v="ABC"/>
    <s v="2019-L0139704-PBL"/>
    <n v="3"/>
    <x v="1"/>
    <s v="Active"/>
    <d v="2019-06-23T00:00:00"/>
    <d v="2020-06-22T00:00:00"/>
    <s v="Liability"/>
    <s v="Global Client Network GNB Inward"/>
    <x v="0"/>
    <n v="495"/>
    <d v="2019-06-23T00:00:00"/>
    <s v="Brokerage"/>
    <s v="Renewal"/>
    <m/>
    <d v="2020-01-22T00:00:00"/>
    <s v="Ahmedabad"/>
  </r>
  <r>
    <s v="ABC"/>
    <s v="FGP-24-19-7003140-02-000"/>
    <n v="3"/>
    <x v="1"/>
    <s v="Active"/>
    <d v="2019-06-23T00:00:00"/>
    <d v="2020-06-22T00:00:00"/>
    <s v="Employee Benefits"/>
    <s v="Global Client Network GNB Inward"/>
    <x v="0"/>
    <n v="1412.55"/>
    <d v="2019-06-23T00:00:00"/>
    <s v="Brokerage"/>
    <s v="Renewal"/>
    <m/>
    <d v="2020-01-22T00:00:00"/>
    <s v="Ahmedabad"/>
  </r>
  <r>
    <s v="ABC"/>
    <s v="0000000008907502-01"/>
    <n v="3"/>
    <x v="1"/>
    <s v="Active"/>
    <d v="2019-02-24T00:00:00"/>
    <d v="2020-02-23T00:00:00"/>
    <s v="Liability"/>
    <s v="Global Client Network GNB Inward"/>
    <x v="0"/>
    <n v="6250"/>
    <d v="2019-02-24T00:00:00"/>
    <s v="Brokerage"/>
    <s v="Renewal"/>
    <m/>
    <d v="2020-01-22T00:00:00"/>
    <s v="Ahmedabad"/>
  </r>
  <r>
    <s v="ABC"/>
    <s v="020P000098803000"/>
    <n v="3"/>
    <x v="1"/>
    <s v="Active"/>
    <d v="2019-02-26T00:00:00"/>
    <d v="2020-02-25T00:00:00"/>
    <s v="Liability"/>
    <s v="Global Client Network GNB Inward"/>
    <x v="0"/>
    <n v="12500"/>
    <d v="2019-02-26T00:00:00"/>
    <s v="Brokerage"/>
    <s v="Renewal"/>
    <m/>
    <d v="2020-01-22T00:00:00"/>
    <s v="Ahmedabad"/>
  </r>
  <r>
    <s v="ABC"/>
    <s v="2280082714"/>
    <n v="3"/>
    <x v="1"/>
    <s v="Active"/>
    <d v="2019-03-11T00:00:00"/>
    <d v="2020-03-10T00:00:00"/>
    <s v="Miscellaneous"/>
    <s v="Global Client Network GNB Inward"/>
    <x v="2"/>
    <n v="2645.75"/>
    <d v="2019-03-11T00:00:00"/>
    <s v="Brokerage"/>
    <s v="Inception"/>
    <m/>
    <d v="2020-01-22T00:00:00"/>
    <s v="Ahmedabad"/>
  </r>
  <r>
    <s v="TT"/>
    <s v="2002/132282540/02/000"/>
    <n v="3"/>
    <x v="1"/>
    <s v="Active"/>
    <d v="2019-01-01T00:00:00"/>
    <d v="2019-12-31T00:00:00"/>
    <s v="Marine"/>
    <s v="Global Client Network GNB Inward"/>
    <x v="0"/>
    <n v="36833.85"/>
    <d v="2019-01-01T00:00:00"/>
    <s v="Brokerage"/>
    <s v="Renewal"/>
    <m/>
    <d v="2020-01-22T00:00:00"/>
    <s v="Ahmedabad"/>
  </r>
  <r>
    <s v="TT"/>
    <s v="2018-B0100354-FBG"/>
    <n v="3"/>
    <x v="1"/>
    <s v="Active"/>
    <d v="2018-07-01T00:00:00"/>
    <d v="2019-06-30T00:00:00"/>
    <s v="Miscellaneous"/>
    <s v="Global Client Network GNB Inward"/>
    <x v="0"/>
    <n v="6268.75"/>
    <d v="2019-06-30T00:00:00"/>
    <s v="Brokerage"/>
    <s v="Inception"/>
    <m/>
    <d v="2020-01-22T00:00:00"/>
    <s v="Ahmedabad"/>
  </r>
  <r>
    <s v="TT"/>
    <s v="2018-F0512344-FRE"/>
    <n v="3"/>
    <x v="1"/>
    <s v="Active"/>
    <d v="2018-07-01T00:00:00"/>
    <d v="2019-06-30T00:00:00"/>
    <s v="Fire"/>
    <s v="Global Client Network GNB Inward"/>
    <x v="0"/>
    <n v="45473.07"/>
    <d v="2019-06-30T00:00:00"/>
    <s v="Brokerage"/>
    <s v="Inception"/>
    <m/>
    <d v="2020-01-22T00:00:00"/>
    <s v="Ahmedabad"/>
  </r>
  <r>
    <s v="TT"/>
    <s v="2018-F0512462-FLO"/>
    <n v="3"/>
    <x v="1"/>
    <s v="Active"/>
    <d v="2018-07-01T00:00:00"/>
    <d v="2019-06-30T00:00:00"/>
    <s v="Miscellaneous"/>
    <s v="Global Client Network GNB Inward"/>
    <x v="0"/>
    <n v="9436.56"/>
    <d v="2019-06-30T00:00:00"/>
    <s v="Brokerage"/>
    <s v="Inception"/>
    <m/>
    <d v="2020-01-22T00:00:00"/>
    <s v="Ahmedabad"/>
  </r>
  <r>
    <s v="TT"/>
    <s v="2018-L0116963-CGL"/>
    <n v="3"/>
    <x v="1"/>
    <s v="Active"/>
    <d v="2018-07-01T00:00:00"/>
    <d v="2019-06-30T00:00:00"/>
    <s v="Liability"/>
    <s v="Global Client Network GNB Inward"/>
    <x v="0"/>
    <n v="30030.63"/>
    <d v="2019-06-30T00:00:00"/>
    <s v="Brokerage"/>
    <s v="Inception"/>
    <m/>
    <d v="2020-01-22T00:00:00"/>
    <s v="Ahmedabad"/>
  </r>
  <r>
    <s v="TT"/>
    <s v="635003567"/>
    <n v="3"/>
    <x v="1"/>
    <s v="Inactive"/>
    <d v="2017-12-01T00:00:00"/>
    <d v="2018-11-30T00:00:00"/>
    <s v="Miscellaneous"/>
    <s v="Global Client Network GNB Inward"/>
    <x v="1"/>
    <n v="55107.13"/>
    <d v="2017-12-01T00:00:00"/>
    <s v="Brokerage"/>
    <s v="Inception"/>
    <m/>
    <d v="2020-01-22T00:00:00"/>
    <s v="Ahmedabad"/>
  </r>
  <r>
    <s v="XYZ"/>
    <s v="304001925"/>
    <n v="3"/>
    <x v="1"/>
    <s v="Inactive"/>
    <d v="2018-04-01T00:00:00"/>
    <d v="2019-03-31T00:00:00"/>
    <s v="Liability"/>
    <s v="Global Client Network GNB Inward"/>
    <x v="0"/>
    <n v="318411.5"/>
    <d v="2019-03-31T00:00:00"/>
    <s v="Brokerage"/>
    <s v="Inception"/>
    <m/>
    <d v="2020-01-22T00:00:00"/>
    <s v="Ahmedabad"/>
  </r>
  <r>
    <s v="XYZ"/>
    <s v="304003763"/>
    <n v="3"/>
    <x v="1"/>
    <s v="Active"/>
    <d v="2019-04-01T00:00:00"/>
    <d v="2020-03-31T00:00:00"/>
    <s v="Liability"/>
    <s v="Global Client Network GNB Inward"/>
    <x v="0"/>
    <n v="344794.13"/>
    <d v="2019-04-01T00:00:00"/>
    <s v="Brokerage"/>
    <s v="Renewal"/>
    <m/>
    <d v="2020-01-22T00:00:00"/>
    <s v="Ahmedabad"/>
  </r>
  <r>
    <s v="XYZ"/>
    <s v="0640002526 02"/>
    <n v="3"/>
    <x v="1"/>
    <s v="Active"/>
    <d v="2018-07-10T00:00:00"/>
    <d v="2019-07-09T00:00:00"/>
    <s v="Miscellaneous"/>
    <s v="Global Client Network GNB Inward"/>
    <x v="0"/>
    <n v="140949.5"/>
    <d v="2018-07-10T00:00:00"/>
    <s v="Brokerage"/>
    <s v="Inception"/>
    <m/>
    <d v="2020-01-22T00:00:00"/>
    <s v="Ahmedabad"/>
  </r>
  <r>
    <s v="XYZ"/>
    <s v="1003/126704810/01/000"/>
    <n v="3"/>
    <x v="1"/>
    <s v="Inactive"/>
    <d v="2018-01-01T00:00:00"/>
    <d v="2018-12-31T00:00:00"/>
    <s v="Fire"/>
    <s v="Global Client Network GNB Inward"/>
    <x v="0"/>
    <n v="460832.14"/>
    <d v="2018-01-01T00:00:00"/>
    <s v="Brokerage"/>
    <s v="Inception"/>
    <m/>
    <d v="2020-01-22T00:00:00"/>
    <s v="Ahmedabad"/>
  </r>
  <r>
    <s v="XYZ"/>
    <s v="1003/126704810/02/000"/>
    <n v="3"/>
    <x v="1"/>
    <s v="Active"/>
    <d v="2019-01-01T00:00:00"/>
    <d v="2019-03-31T00:00:00"/>
    <s v="Fire"/>
    <s v="Global Client Network GNB Inward"/>
    <x v="0"/>
    <n v="257590.8"/>
    <d v="2019-01-01T00:00:00"/>
    <s v="Brokerage"/>
    <s v="Endorsement"/>
    <m/>
    <d v="2020-01-22T00:00:00"/>
    <s v="Ahmedabad"/>
  </r>
  <r>
    <s v="XYZ"/>
    <s v="1003/126704810/02/000"/>
    <n v="3"/>
    <x v="1"/>
    <s v="Active"/>
    <d v="2019-01-01T00:00:00"/>
    <d v="2019-03-31T00:00:00"/>
    <s v="Fire"/>
    <s v="Global Client Network GNB Inward"/>
    <x v="0"/>
    <n v="-98802.02"/>
    <d v="2019-01-01T00:00:00"/>
    <s v="Brokerage"/>
    <s v="Endorsement"/>
    <m/>
    <d v="2020-01-22T00:00:00"/>
    <s v="Ahmedabad"/>
  </r>
  <r>
    <s v="XYZ"/>
    <s v="11988092"/>
    <n v="3"/>
    <x v="1"/>
    <s v="Active"/>
    <d v="2018-02-07T00:00:00"/>
    <d v="2018-02-12T00:00:00"/>
    <s v="Miscellaneous"/>
    <s v="Global Client Network GNB Inward"/>
    <x v="2"/>
    <n v="338.55"/>
    <d v="2018-02-07T00:00:00"/>
    <s v="Brokerage"/>
    <s v="Inception"/>
    <m/>
    <d v="2020-01-22T00:00:00"/>
    <s v="Ahmedabad"/>
  </r>
  <r>
    <s v="XYZ"/>
    <s v="2304001082"/>
    <n v="3"/>
    <x v="1"/>
    <s v="Inactive"/>
    <d v="2018-04-01T00:00:00"/>
    <d v="2019-03-31T00:00:00"/>
    <s v="Liability"/>
    <s v="Global Client Network GNB Inward"/>
    <x v="0"/>
    <n v="40625"/>
    <d v="2019-03-31T00:00:00"/>
    <s v="Brokerage"/>
    <s v="Inception"/>
    <m/>
    <d v="2020-01-22T00:00:00"/>
    <s v="Ahmedabad"/>
  </r>
  <r>
    <s v="XYZ"/>
    <s v="2304001082-01"/>
    <n v="3"/>
    <x v="1"/>
    <s v="Active"/>
    <d v="2019-04-01T00:00:00"/>
    <d v="2020-03-31T00:00:00"/>
    <s v="Liability"/>
    <s v="Global Client Network GNB Inward"/>
    <x v="0"/>
    <n v="37500"/>
    <d v="2019-04-01T00:00:00"/>
    <s v="Brokerage"/>
    <s v="Renewal"/>
    <m/>
    <d v="2020-01-22T00:00:00"/>
    <s v="Ahmedabad"/>
  </r>
  <r>
    <s v="XYZ"/>
    <s v="2.4142E+18"/>
    <n v="3"/>
    <x v="1"/>
    <s v="Inactive"/>
    <d v="2018-01-01T00:00:00"/>
    <d v="2018-12-31T00:00:00"/>
    <s v="Marine"/>
    <s v="Global Client Network GNB Inward"/>
    <x v="0"/>
    <n v="55361.599999999999"/>
    <d v="2018-01-01T00:00:00"/>
    <s v="Brokerage"/>
    <s v="Inception"/>
    <m/>
    <d v="2020-01-22T00:00:00"/>
    <s v="Ahmedabad"/>
  </r>
  <r>
    <s v="XYZ"/>
    <s v="2.4142E+18"/>
    <n v="3"/>
    <x v="1"/>
    <s v="Inactive"/>
    <d v="2019-01-01T00:00:00"/>
    <d v="2019-12-31T00:00:00"/>
    <s v="Marine"/>
    <s v="Global Client Network GNB Inward"/>
    <x v="0"/>
    <n v="86723.5"/>
    <d v="2019-01-01T00:00:00"/>
    <s v="Brokerage"/>
    <s v="Renewal"/>
    <m/>
    <d v="2020-01-22T00:00:00"/>
    <s v="Ahmedabad"/>
  </r>
  <r>
    <s v="XYZ"/>
    <s v="2.4142E+18"/>
    <n v="3"/>
    <x v="1"/>
    <s v="Active"/>
    <d v="2020-01-01T00:00:00"/>
    <d v="2020-03-31T00:00:00"/>
    <s v="Marine"/>
    <s v="Global Client Network GNB Inward"/>
    <x v="0"/>
    <n v="21680.799999999999"/>
    <d v="2020-01-01T00:00:00"/>
    <s v="Brokerage"/>
    <s v="Renewal"/>
    <m/>
    <d v="2020-01-22T00:00:00"/>
    <s v="Ahmedabad"/>
  </r>
  <r>
    <s v="XYZ"/>
    <s v="2600010787 00"/>
    <n v="3"/>
    <x v="1"/>
    <s v="Active"/>
    <d v="2018-07-20T00:00:00"/>
    <d v="2018-10-19T00:00:00"/>
    <s v="Engineering"/>
    <s v="Global Client Network GNB Inward"/>
    <x v="2"/>
    <n v="17419.13"/>
    <d v="2018-07-20T00:00:00"/>
    <s v="Brokerage"/>
    <s v="Inception"/>
    <m/>
    <d v="2020-01-22T00:00:00"/>
    <s v="Ahmedabad"/>
  </r>
  <r>
    <s v="XYZ"/>
    <s v="2600011209 00"/>
    <n v="3"/>
    <x v="1"/>
    <s v="Active"/>
    <d v="2018-09-05T00:00:00"/>
    <d v="2018-12-04T00:00:00"/>
    <s v="Engineering"/>
    <s v="Global Client Network GNB Inward"/>
    <x v="2"/>
    <n v="5165.63"/>
    <d v="2018-09-05T00:00:00"/>
    <s v="Brokerage"/>
    <s v="Inception"/>
    <m/>
    <d v="2020-01-22T00:00:00"/>
    <s v="Ahmedabad"/>
  </r>
  <r>
    <s v="XYZ"/>
    <s v="2600015265 00"/>
    <n v="3"/>
    <x v="1"/>
    <s v="Active"/>
    <d v="2019-05-23T00:00:00"/>
    <d v="2020-03-31T00:00:00"/>
    <s v="Engineering"/>
    <s v="Global Client Network GNB Inward"/>
    <x v="2"/>
    <n v="9990.15"/>
    <d v="2019-05-23T00:00:00"/>
    <s v="Brokerage"/>
    <s v="Inception"/>
    <m/>
    <d v="2020-01-22T00:00:00"/>
    <s v="Ahmedabad"/>
  </r>
  <r>
    <s v="XYZ"/>
    <s v="2640011190"/>
    <n v="3"/>
    <x v="1"/>
    <s v="Active"/>
    <d v="2018-06-11T00:00:00"/>
    <d v="2018-09-10T00:00:00"/>
    <s v="Engineering"/>
    <s v="Global Client Network GNB Inward"/>
    <x v="2"/>
    <n v="10625"/>
    <d v="2018-06-11T00:00:00"/>
    <s v="Brokerage"/>
    <s v="Inception"/>
    <m/>
    <d v="2020-01-22T00:00:00"/>
    <s v="Ahmedabad"/>
  </r>
  <r>
    <s v="XYZ"/>
    <s v="3.1142E+18"/>
    <n v="3"/>
    <x v="1"/>
    <s v="Inactive"/>
    <d v="2017-07-01T00:00:00"/>
    <d v="2018-06-30T00:00:00"/>
    <s v="Miscellaneous"/>
    <s v="Global Client Network GNB Inward"/>
    <x v="0"/>
    <n v="14399.88"/>
    <d v="2017-07-01T00:00:00"/>
    <s v="Brokerage"/>
    <s v="Inception"/>
    <m/>
    <d v="2020-01-22T00:00:00"/>
    <s v="Ahmedabad"/>
  </r>
  <r>
    <s v="XYZ"/>
    <s v="3.1142E+18"/>
    <n v="3"/>
    <x v="1"/>
    <s v="Active"/>
    <d v="2019-07-01T00:00:00"/>
    <d v="2020-06-30T00:00:00"/>
    <s v="Miscellaneous"/>
    <s v="Global Client Network GNB Inward"/>
    <x v="0"/>
    <n v="20165.5"/>
    <d v="2019-07-01T00:00:00"/>
    <s v="Brokerage"/>
    <s v="Renewal"/>
    <m/>
    <d v="2020-01-22T00:00:00"/>
    <s v="Ahmedabad"/>
  </r>
  <r>
    <s v="XYZ"/>
    <s v="32119154"/>
    <n v="3"/>
    <x v="1"/>
    <s v="Active"/>
    <d v="2019-04-01T00:00:00"/>
    <d v="2019-05-31T00:00:00"/>
    <s v="Engineering"/>
    <s v="Global Client Network GNB Inward"/>
    <x v="2"/>
    <n v="11593.27"/>
    <d v="2019-04-01T00:00:00"/>
    <s v="Brokerage"/>
    <s v="Inception"/>
    <m/>
    <d v="2020-01-22T00:00:00"/>
    <s v="Ahmedabad"/>
  </r>
  <r>
    <s v="XYZ"/>
    <s v="4001/117090005/02/0000"/>
    <n v="3"/>
    <x v="1"/>
    <s v="Inactive"/>
    <d v="2018-05-01T00:00:00"/>
    <d v="2019-04-30T00:00:00"/>
    <s v="Miscellaneous"/>
    <s v="Global Client Network GNB Inward"/>
    <x v="0"/>
    <n v="1185.9000000000001"/>
    <d v="2018-05-01T00:00:00"/>
    <s v="Brokerage"/>
    <s v="Inception"/>
    <m/>
    <d v="2020-01-22T00:00:00"/>
    <s v="Ahmedabad"/>
  </r>
  <r>
    <s v="XYZ"/>
    <s v="4001/117090005/03/000"/>
    <n v="3"/>
    <x v="1"/>
    <s v="Active"/>
    <d v="2019-05-01T00:00:00"/>
    <d v="2020-04-30T00:00:00"/>
    <s v="Miscellaneous"/>
    <s v="Global Client Network GNB Inward"/>
    <x v="0"/>
    <n v="1005"/>
    <d v="2019-05-01T00:00:00"/>
    <s v="Brokerage"/>
    <s v="Renewal"/>
    <m/>
    <d v="2020-01-22T00:00:00"/>
    <s v="Ahmedabad"/>
  </r>
  <r>
    <s v="XYZ"/>
    <s v="4001/122835467/01"/>
    <n v="3"/>
    <x v="1"/>
    <s v="Inactive"/>
    <d v="2017-09-28T00:00:00"/>
    <d v="2018-09-27T00:00:00"/>
    <s v="Miscellaneous"/>
    <s v="Global Client Network GNB Inward"/>
    <x v="0"/>
    <n v="1050.3800000000001"/>
    <d v="2017-09-28T00:00:00"/>
    <s v="Brokerage"/>
    <s v="Inception"/>
    <m/>
    <d v="2020-01-22T00:00:00"/>
    <s v="Ahmedabad"/>
  </r>
  <r>
    <s v="XYZ"/>
    <s v="4001/122835467/02/000"/>
    <n v="3"/>
    <x v="1"/>
    <s v="Active"/>
    <d v="2018-09-28T00:00:00"/>
    <d v="2019-09-27T00:00:00"/>
    <s v="Miscellaneous"/>
    <s v="Global Client Network GNB Inward"/>
    <x v="0"/>
    <n v="6250"/>
    <d v="2018-09-28T00:00:00"/>
    <s v="Brokerage"/>
    <s v="Endorsement"/>
    <m/>
    <d v="2020-01-22T00:00:00"/>
    <s v="Ahmedabad"/>
  </r>
  <r>
    <s v="XYZ"/>
    <s v="4001/122835467/02/000"/>
    <n v="3"/>
    <x v="1"/>
    <s v="Active"/>
    <d v="2018-09-28T00:00:00"/>
    <d v="2019-09-27T00:00:00"/>
    <s v="Miscellaneous"/>
    <s v="Global Client Network GNB Inward"/>
    <x v="0"/>
    <m/>
    <d v="2018-10-29T00:00:00"/>
    <s v="Brokerage"/>
    <s v="Endorsement"/>
    <m/>
    <d v="2020-01-22T00:00:00"/>
    <s v="Ahmedabad"/>
  </r>
  <r>
    <s v="XYZ"/>
    <s v="4001/122835467/02/000"/>
    <n v="3"/>
    <x v="1"/>
    <s v="Inactive"/>
    <d v="2018-09-28T00:00:00"/>
    <d v="2019-09-27T00:00:00"/>
    <s v="Miscellaneous"/>
    <s v="Global Client Network GNB Inward"/>
    <x v="0"/>
    <n v="6250"/>
    <d v="2018-09-28T00:00:00"/>
    <s v="Brokerage"/>
    <s v="Renewal"/>
    <m/>
    <d v="2020-01-22T00:00:00"/>
    <s v="Ahmedabad"/>
  </r>
  <r>
    <s v="XYZ"/>
    <s v="4001/122835467/03/000"/>
    <n v="3"/>
    <x v="1"/>
    <s v="Active"/>
    <d v="2019-09-28T00:00:00"/>
    <d v="2020-09-27T00:00:00"/>
    <s v="Miscellaneous"/>
    <s v="Global Client Network GNB Inward"/>
    <x v="0"/>
    <n v="18814.25"/>
    <d v="2019-09-28T00:00:00"/>
    <s v="Brokerage"/>
    <s v="Renewal"/>
    <m/>
    <d v="2020-01-22T00:00:00"/>
    <s v="Ahmedabad"/>
  </r>
  <r>
    <s v="XYZ"/>
    <s v="4092/147 968178/00/000"/>
    <n v="3"/>
    <x v="1"/>
    <s v="Inactive"/>
    <d v="2018-04-09T00:00:00"/>
    <d v="2019-03-24T00:00:00"/>
    <s v="Liability"/>
    <s v="Global Client Network GNB Inward"/>
    <x v="0"/>
    <n v="200659.63"/>
    <d v="2019-03-31T00:00:00"/>
    <s v="Brokerage"/>
    <s v="Inception"/>
    <m/>
    <d v="2020-01-22T00:00:00"/>
    <s v="Ahmedabad"/>
  </r>
  <r>
    <s v="XYZ"/>
    <s v="4092/151965577/01/000"/>
    <n v="3"/>
    <x v="1"/>
    <s v="Active"/>
    <d v="2019-04-01T00:00:00"/>
    <d v="2020-03-31T00:00:00"/>
    <s v="Liability"/>
    <s v="Global Client Network GNB Inward"/>
    <x v="0"/>
    <n v="215165"/>
    <d v="2019-04-01T00:00:00"/>
    <s v="Brokerage"/>
    <s v="Renewal"/>
    <m/>
    <d v="2020-01-22T00:00:00"/>
    <s v="Ahmedabad"/>
  </r>
  <r>
    <s v="XYZ"/>
    <s v="44180169"/>
    <n v="3"/>
    <x v="1"/>
    <s v="Active"/>
    <d v="2018-01-19T00:00:00"/>
    <d v="2019-01-18T00:00:00"/>
    <s v="Miscellaneous"/>
    <s v="Global Client Network GNB Inward"/>
    <x v="2"/>
    <n v="97.35"/>
    <d v="2018-02-07T00:00:00"/>
    <s v="Brokerage"/>
    <s v="Inception"/>
    <m/>
    <d v="2020-01-22T00:00:00"/>
    <s v="Ahmedabad"/>
  </r>
  <r>
    <s v="XYZ"/>
    <s v="ER00004563000100"/>
    <n v="3"/>
    <x v="1"/>
    <s v="Active"/>
    <d v="2019-04-30T00:00:00"/>
    <d v="2019-06-30T00:00:00"/>
    <s v="Engineering"/>
    <s v="Global Client Network GNB Inward"/>
    <x v="2"/>
    <n v="3854.23"/>
    <d v="2019-04-30T00:00:00"/>
    <s v="Brokerage"/>
    <s v="Inception"/>
    <m/>
    <d v="2020-01-22T00:00:00"/>
    <s v="Ahmedabad"/>
  </r>
  <r>
    <s v="XYZ"/>
    <s v="OG-19-2202-1002-00001901"/>
    <n v="3"/>
    <x v="1"/>
    <s v="Active"/>
    <d v="2019-02-17T00:00:00"/>
    <d v="2019-02-22T00:00:00"/>
    <s v="Marine"/>
    <s v="Global Client Network GNB Inward"/>
    <x v="0"/>
    <n v="6739.76"/>
    <d v="2019-02-17T00:00:00"/>
    <s v="Brokerage"/>
    <s v="Inception"/>
    <m/>
    <d v="2020-01-22T00:00:00"/>
    <s v="Ahmedabad"/>
  </r>
  <r>
    <s v="XYZ"/>
    <s v="OG-19-2202-1002-00001981"/>
    <n v="3"/>
    <x v="1"/>
    <s v="Active"/>
    <d v="2019-03-04T00:00:00"/>
    <d v="2019-03-10T00:00:00"/>
    <s v="Miscellaneous"/>
    <s v="Global Client Network GNB Inward"/>
    <x v="2"/>
    <n v="6739.76"/>
    <d v="2019-03-04T00:00:00"/>
    <s v="Brokerage"/>
    <s v="Inception"/>
    <m/>
    <d v="2020-01-22T00:00:00"/>
    <s v="Ahmedabad"/>
  </r>
  <r>
    <s v="XYZ"/>
    <s v="OG-19-2202-4001-00011127"/>
    <n v="3"/>
    <x v="1"/>
    <s v="Active"/>
    <d v="2019-02-18T00:00:00"/>
    <d v="2019-03-05T00:00:00"/>
    <s v="Miscellaneous"/>
    <s v="Global Client Network GNB Inward"/>
    <x v="2"/>
    <n v="8468.49"/>
    <d v="2019-02-18T00:00:00"/>
    <s v="Brokerage"/>
    <s v="Inception"/>
    <m/>
    <d v="2020-01-22T00:00:00"/>
    <s v="Ahmedabad"/>
  </r>
  <r>
    <s v="XYZ"/>
    <s v="OG-19-2202-4010-00002245"/>
    <n v="3"/>
    <x v="1"/>
    <s v="Active"/>
    <d v="2019-02-18T00:00:00"/>
    <d v="2019-03-05T00:00:00"/>
    <s v="Miscellaneous"/>
    <s v="Global Client Network GNB Inward"/>
    <x v="2"/>
    <n v="529.13"/>
    <d v="2019-02-18T00:00:00"/>
    <s v="Brokerage"/>
    <s v="Inception"/>
    <m/>
    <d v="2020-01-22T00:00:00"/>
    <s v="Ahmedabad"/>
  </r>
  <r>
    <s v="SRE"/>
    <s v="0301004265-1"/>
    <n v="3"/>
    <x v="1"/>
    <s v="Active"/>
    <d v="2019-03-09T00:00:00"/>
    <d v="2020-03-08T00:00:00"/>
    <s v="Liability"/>
    <s v="Global Client Network GNB Inward"/>
    <x v="0"/>
    <n v="23750"/>
    <d v="2019-03-09T00:00:00"/>
    <s v="Brokerage"/>
    <s v="Renewal"/>
    <m/>
    <d v="2020-01-22T00:00:00"/>
    <s v="Ahmedabad"/>
  </r>
  <r>
    <s v="DDD"/>
    <s v="1.112E+19"/>
    <n v="3"/>
    <x v="1"/>
    <s v="Active"/>
    <d v="2019-01-03T00:00:00"/>
    <d v="2019-10-02T00:00:00"/>
    <s v="Engineering"/>
    <s v="Global Client Network GNB Inward"/>
    <x v="2"/>
    <n v="49401.25"/>
    <d v="2019-01-03T00:00:00"/>
    <s v="Brokerage"/>
    <s v="Inception"/>
    <m/>
    <d v="2020-01-22T00:00:00"/>
    <s v="Ahmedabad"/>
  </r>
  <r>
    <s v="DDD"/>
    <s v="1.112E+19"/>
    <n v="3"/>
    <x v="1"/>
    <s v="Active"/>
    <d v="2019-01-03T00:00:00"/>
    <d v="2019-10-02T00:00:00"/>
    <s v="Engineering"/>
    <s v="Global Client Network GNB Inward"/>
    <x v="2"/>
    <n v="49401.25"/>
    <d v="2019-01-03T00:00:00"/>
    <s v="Brokerage"/>
    <s v="Inception"/>
    <m/>
    <d v="2020-01-22T00:00:00"/>
    <s v="Ahmedabad"/>
  </r>
  <r>
    <s v="DDD"/>
    <s v="1.112E+19"/>
    <n v="3"/>
    <x v="1"/>
    <s v="Active"/>
    <d v="2019-01-03T00:00:00"/>
    <d v="2019-10-02T00:00:00"/>
    <s v="Engineering"/>
    <s v="Global Client Network GNB Inward"/>
    <x v="2"/>
    <n v="45000"/>
    <d v="2019-01-03T00:00:00"/>
    <s v="Brokerage"/>
    <s v="Inception"/>
    <m/>
    <d v="2020-01-22T00:00:00"/>
    <s v="Ahmedabad"/>
  </r>
  <r>
    <s v="DDD"/>
    <s v="3.1142E+18"/>
    <n v="3"/>
    <x v="1"/>
    <s v="Active"/>
    <d v="2019-04-11T00:00:00"/>
    <d v="2020-04-09T00:00:00"/>
    <s v="Miscellaneous"/>
    <s v="Global Client Network GNB Inward"/>
    <x v="2"/>
    <n v="2942.25"/>
    <d v="2019-04-11T00:00:00"/>
    <s v="Brokerage"/>
    <s v="Inception"/>
    <m/>
    <d v="2020-01-22T00:00:00"/>
    <s v="Ahmedabad"/>
  </r>
  <r>
    <s v="DDD"/>
    <s v="0000000007404252-01"/>
    <n v="3"/>
    <x v="1"/>
    <s v="Inactive"/>
    <d v="2018-10-24T00:00:00"/>
    <d v="2019-10-23T00:00:00"/>
    <s v="Miscellaneous"/>
    <s v="Global Client Network GNB Inward"/>
    <x v="0"/>
    <n v="6335.5"/>
    <d v="2019-10-23T00:00:00"/>
    <s v="Brokerage"/>
    <s v="Inception"/>
    <m/>
    <d v="2020-01-22T00:00:00"/>
    <s v="Ahmedabad"/>
  </r>
  <r>
    <s v="DDD"/>
    <s v="0000000007404252-02"/>
    <n v="3"/>
    <x v="1"/>
    <s v="Active"/>
    <d v="2019-10-26T00:00:00"/>
    <d v="2020-10-25T00:00:00"/>
    <s v="Miscellaneous"/>
    <s v="Global Client Network GNB Inward"/>
    <x v="0"/>
    <n v="2436.75"/>
    <d v="2019-10-26T00:00:00"/>
    <s v="Brokerage"/>
    <s v="Renewal"/>
    <m/>
    <d v="2020-01-22T00:00:00"/>
    <s v="Ahmedabad"/>
  </r>
  <r>
    <s v="DDD"/>
    <s v="10619837"/>
    <n v="3"/>
    <x v="1"/>
    <s v="Inactive"/>
    <d v="2018-10-24T00:00:00"/>
    <d v="2019-10-23T00:00:00"/>
    <s v="Fire"/>
    <s v="Global Client Network GNB Inward"/>
    <x v="0"/>
    <n v="18321.23"/>
    <d v="2018-10-24T00:00:00"/>
    <s v="Brokerage"/>
    <s v="Inception"/>
    <m/>
    <d v="2020-01-22T00:00:00"/>
    <s v="Ahmedabad"/>
  </r>
  <r>
    <s v="DDD"/>
    <s v="0000000010619837-01"/>
    <n v="3"/>
    <x v="1"/>
    <s v="Active"/>
    <d v="2019-10-25T00:00:00"/>
    <d v="2020-10-24T00:00:00"/>
    <s v="Fire"/>
    <s v="Global Client Network GNB Inward"/>
    <x v="0"/>
    <n v="26967.39"/>
    <d v="2019-10-25T00:00:00"/>
    <s v="Brokerage"/>
    <s v="Renewal"/>
    <m/>
    <d v="2020-01-22T00:00:00"/>
    <s v="Ahmedabad"/>
  </r>
  <r>
    <s v="DDD"/>
    <s v="1011/142530053/00/000"/>
    <n v="3"/>
    <x v="1"/>
    <s v="Active"/>
    <d v="2018-01-01T00:00:00"/>
    <d v="2018-12-31T00:00:00"/>
    <s v="Miscellaneous"/>
    <s v="Global Client Network GNB Inward"/>
    <x v="0"/>
    <n v="159956.76"/>
    <d v="2018-01-01T00:00:00"/>
    <s v="Brokerage"/>
    <s v="Inception"/>
    <m/>
    <d v="2020-01-22T00:00:00"/>
    <s v="Ahmedabad"/>
  </r>
  <r>
    <s v="DDD"/>
    <s v="1.60262E+17"/>
    <n v="3"/>
    <x v="1"/>
    <s v="Active"/>
    <d v="2018-05-31T00:00:00"/>
    <d v="2018-09-30T00:00:00"/>
    <s v="Engineering"/>
    <s v="Global Client Network GNB Inward"/>
    <x v="0"/>
    <n v="8268.1299999999992"/>
    <d v="2018-09-30T00:00:00"/>
    <s v="Brokerage"/>
    <s v="Inception"/>
    <m/>
    <d v="2020-01-22T00:00:00"/>
    <s v="Ahmedabad"/>
  </r>
  <r>
    <s v="DDD"/>
    <s v="3.1142E+18"/>
    <n v="3"/>
    <x v="1"/>
    <s v="Active"/>
    <d v="2019-09-19T00:00:00"/>
    <d v="2020-09-18T00:00:00"/>
    <s v="Miscellaneous"/>
    <s v="Global Client Network GNB Inward"/>
    <x v="0"/>
    <n v="12500.13"/>
    <d v="2019-09-19T00:00:00"/>
    <s v="Brokerage"/>
    <s v="Renewal"/>
    <m/>
    <d v="2020-01-22T00:00:00"/>
    <s v="Ahmedabad"/>
  </r>
  <r>
    <s v="DDD"/>
    <s v="3.1242E+18"/>
    <n v="3"/>
    <x v="1"/>
    <s v="Active"/>
    <d v="2018-03-27T00:00:00"/>
    <d v="2019-03-26T00:00:00"/>
    <s v="Miscellaneous"/>
    <s v="Global Client Network GNB Inward"/>
    <x v="0"/>
    <n v="10584.15"/>
    <d v="2018-03-27T00:00:00"/>
    <s v="Brokerage"/>
    <s v="Inception"/>
    <m/>
    <d v="2020-01-22T00:00:00"/>
    <s v="Ahmedabad"/>
  </r>
  <r>
    <s v="DDD"/>
    <s v="3.1242E+18"/>
    <n v="3"/>
    <x v="1"/>
    <s v="Active"/>
    <d v="2019-01-02T00:00:00"/>
    <d v="2019-12-31T00:00:00"/>
    <s v="Liability"/>
    <s v="Global Client Network GNB Inward"/>
    <x v="0"/>
    <n v="14393.8"/>
    <d v="2019-01-02T00:00:00"/>
    <s v="Brokerage"/>
    <s v="Inception"/>
    <m/>
    <d v="2020-01-22T00:00:00"/>
    <s v="Ahmedabad"/>
  </r>
  <r>
    <s v="DDD"/>
    <s v="4006/131284920/01/000"/>
    <n v="3"/>
    <x v="1"/>
    <s v="Inactive"/>
    <d v="2018-05-15T00:00:00"/>
    <d v="2019-05-14T00:00:00"/>
    <s v="Miscellaneous"/>
    <s v="Global Client Network GNB Inward"/>
    <x v="0"/>
    <n v="691.85"/>
    <d v="2018-05-15T00:00:00"/>
    <s v="Brokerage"/>
    <s v="Inception"/>
    <m/>
    <d v="2020-01-22T00:00:00"/>
    <s v="Ahmedabad"/>
  </r>
  <r>
    <s v="DDD"/>
    <s v="4006/131284920/02/000"/>
    <n v="3"/>
    <x v="1"/>
    <s v="Active"/>
    <d v="2019-05-15T00:00:00"/>
    <d v="2020-05-14T00:00:00"/>
    <s v="Miscellaneous"/>
    <s v="Global Client Network GNB Inward"/>
    <x v="0"/>
    <n v="691.85"/>
    <d v="2019-05-15T00:00:00"/>
    <s v="Brokerage"/>
    <s v="Renewal"/>
    <m/>
    <d v="2020-01-22T00:00:00"/>
    <s v="Ahmedabad"/>
  </r>
  <r>
    <s v="DDD"/>
    <s v="4010/121054809/01/000"/>
    <n v="3"/>
    <x v="1"/>
    <s v="Active"/>
    <d v="2017-08-22T00:00:00"/>
    <d v="2018-08-21T00:00:00"/>
    <s v="Miscellaneous"/>
    <s v="Global Client Network GNB Inward"/>
    <x v="0"/>
    <n v="10964.79"/>
    <d v="2017-08-22T00:00:00"/>
    <s v="Brokerage"/>
    <s v="Inception"/>
    <m/>
    <d v="2020-01-22T00:00:00"/>
    <s v="Ahmedabad"/>
  </r>
  <r>
    <s v="DDD"/>
    <s v="4010/121054809/02/000"/>
    <n v="3"/>
    <x v="1"/>
    <s v="Inactive"/>
    <d v="2018-08-22T00:00:00"/>
    <d v="2019-08-21T00:00:00"/>
    <s v="Miscellaneous"/>
    <s v="Global Client Network GNB Inward"/>
    <x v="0"/>
    <n v="13630.7"/>
    <d v="2019-08-21T00:00:00"/>
    <s v="Brokerage"/>
    <s v="Inception"/>
    <m/>
    <d v="2020-01-22T00:00:00"/>
    <s v="Ahmedabad"/>
  </r>
  <r>
    <s v="DDD"/>
    <s v="5002/131802941/02/000"/>
    <n v="3"/>
    <x v="1"/>
    <s v="Active"/>
    <d v="2019-05-26T00:00:00"/>
    <d v="2020-05-25T00:00:00"/>
    <s v="Engineering"/>
    <s v="Global Client Network GNB Inward"/>
    <x v="0"/>
    <n v="869.63"/>
    <d v="2019-05-26T00:00:00"/>
    <s v="Brokerage"/>
    <s v="Renewal"/>
    <m/>
    <d v="2020-01-22T00:00:00"/>
    <s v="Ahmedabad"/>
  </r>
  <r>
    <s v="DDD"/>
    <s v="LQX/I2508418/71/02/005537"/>
    <n v="3"/>
    <x v="1"/>
    <s v="Active"/>
    <d v="2018-02-16T00:00:00"/>
    <d v="2019-02-15T00:00:00"/>
    <s v="Liability"/>
    <s v="Global Client Network GNB Inward"/>
    <x v="0"/>
    <n v="1562.5"/>
    <d v="2019-02-16T00:00:00"/>
    <s v="Brokerage"/>
    <s v="Inception"/>
    <m/>
    <d v="2020-01-22T00:00:00"/>
    <s v="Ahmedabad"/>
  </r>
  <r>
    <s v="DDD"/>
    <s v="OG-18-2202-1018-00000036"/>
    <n v="3"/>
    <x v="1"/>
    <s v="Inactive"/>
    <d v="2018-01-01T00:00:00"/>
    <d v="2018-12-31T00:00:00"/>
    <s v="Marine"/>
    <s v="Global Client Network GNB Inward"/>
    <x v="0"/>
    <n v="36612.18"/>
    <d v="2018-01-01T00:00:00"/>
    <s v="Brokerage"/>
    <s v="Inception"/>
    <m/>
    <d v="2020-01-22T00:00:00"/>
    <s v="Ahmedabad"/>
  </r>
  <r>
    <s v="DDD"/>
    <s v="OG-18-2202-3383-00000005"/>
    <n v="3"/>
    <x v="1"/>
    <s v="Inactive"/>
    <d v="2018-01-01T00:00:00"/>
    <d v="2018-12-31T00:00:00"/>
    <s v="Liability"/>
    <s v="Global Client Network GNB Inward"/>
    <x v="0"/>
    <n v="28735.65"/>
    <d v="2018-01-01T00:00:00"/>
    <s v="Brokerage"/>
    <s v="Inception"/>
    <m/>
    <d v="2020-01-22T00:00:00"/>
    <s v="Ahmedabad"/>
  </r>
  <r>
    <s v="DDD"/>
    <s v="OG-19-2202-1018-00000052"/>
    <n v="3"/>
    <x v="1"/>
    <s v="Active"/>
    <d v="2019-01-01T00:00:00"/>
    <d v="2019-12-31T00:00:00"/>
    <s v="Marine"/>
    <s v="Global Client Network GNB Inward"/>
    <x v="0"/>
    <n v="53277.919999999998"/>
    <d v="2019-01-01T00:00:00"/>
    <s v="Brokerage"/>
    <s v="Renewal"/>
    <m/>
    <d v="2020-01-22T00:00:00"/>
    <s v="Ahmedabad"/>
  </r>
  <r>
    <s v="DDD"/>
    <s v="OG-19-2202-3383-00000007"/>
    <n v="3"/>
    <x v="1"/>
    <s v="Active"/>
    <d v="2019-01-01T00:00:00"/>
    <d v="2019-12-31T00:00:00"/>
    <s v="Liability"/>
    <s v="Global Client Network GNB Inward"/>
    <x v="0"/>
    <n v="30048.080000000002"/>
    <d v="2019-01-01T00:00:00"/>
    <s v="Brokerage"/>
    <s v="Renewal"/>
    <m/>
    <d v="2020-01-22T00:00:00"/>
    <s v="Ahmedabad"/>
  </r>
  <r>
    <s v="DDD"/>
    <s v="PROHLN000005719"/>
    <n v="3"/>
    <x v="1"/>
    <s v="Active"/>
    <d v="2019-01-21T00:00:00"/>
    <d v="2020-01-20T00:00:00"/>
    <s v="Employee Benefits"/>
    <s v="Global Client Network GNB Inward"/>
    <x v="2"/>
    <n v="15084.15"/>
    <d v="2019-01-21T00:00:00"/>
    <s v="Brokerage"/>
    <s v="Inception"/>
    <m/>
    <d v="2020-01-22T00:00:00"/>
    <s v="Ahmedabad"/>
  </r>
  <r>
    <s v="LAP"/>
    <s v="OG-19-2201-0420-00000001"/>
    <n v="3"/>
    <x v="1"/>
    <s v="Inactive"/>
    <d v="2018-04-01T00:00:00"/>
    <d v="2019-03-31T00:00:00"/>
    <s v="Miscellaneous"/>
    <s v="Global Client Network GNB Inward"/>
    <x v="0"/>
    <n v="1771.98"/>
    <d v="2018-04-01T00:00:00"/>
    <s v="Brokerage"/>
    <s v="Inception"/>
    <m/>
    <d v="2020-01-22T00:00:00"/>
    <s v="Ahmedabad"/>
  </r>
  <r>
    <s v="LAP"/>
    <s v="OG-19-2201-0420-00000001"/>
    <n v="3"/>
    <x v="1"/>
    <s v="Inactive"/>
    <d v="2018-04-01T00:00:00"/>
    <d v="2019-03-31T00:00:00"/>
    <s v="Miscellaneous"/>
    <s v="Global Client Network GNB Inward"/>
    <x v="0"/>
    <n v="681.53"/>
    <d v="2018-04-01T00:00:00"/>
    <s v="Brokerage"/>
    <s v="Inception"/>
    <m/>
    <d v="2020-01-22T00:00:00"/>
    <s v="Ahmedabad"/>
  </r>
  <r>
    <s v="LAP"/>
    <s v="OG-19-2201-0420-00000001"/>
    <n v="3"/>
    <x v="1"/>
    <s v="Inactive"/>
    <d v="2018-04-01T00:00:00"/>
    <d v="2019-03-31T00:00:00"/>
    <s v="Miscellaneous"/>
    <s v="Global Client Network GNB Inward"/>
    <x v="0"/>
    <n v="272.61"/>
    <d v="2018-04-01T00:00:00"/>
    <s v="Brokerage"/>
    <s v="Inception"/>
    <m/>
    <d v="2020-01-22T00:00:00"/>
    <s v="Ahmedabad"/>
  </r>
  <r>
    <s v="LAP"/>
    <s v="OG-19-2201-0425-00000001"/>
    <n v="3"/>
    <x v="1"/>
    <s v="Inactive"/>
    <d v="2018-04-01T00:00:00"/>
    <d v="2019-03-31T00:00:00"/>
    <s v="Miscellaneous"/>
    <s v="Global Client Network GNB Inward"/>
    <x v="0"/>
    <n v="4175.3599999999997"/>
    <d v="2018-04-01T00:00:00"/>
    <s v="Brokerage"/>
    <s v="Inception"/>
    <m/>
    <d v="2020-01-22T00:00:00"/>
    <s v="Ahmedabad"/>
  </r>
  <r>
    <s v="LAP"/>
    <s v="OG-19-2201-0425-00000001"/>
    <n v="3"/>
    <x v="1"/>
    <s v="Inactive"/>
    <d v="2018-04-01T00:00:00"/>
    <d v="2019-03-31T00:00:00"/>
    <s v="Miscellaneous"/>
    <s v="Global Client Network GNB Inward"/>
    <x v="0"/>
    <n v="1605.91"/>
    <d v="2018-04-01T00:00:00"/>
    <s v="Brokerage"/>
    <s v="Inception"/>
    <m/>
    <d v="2020-01-22T00:00:00"/>
    <s v="Ahmedabad"/>
  </r>
  <r>
    <s v="LAP"/>
    <s v="OG-19-2201-0425-00000001"/>
    <n v="3"/>
    <x v="1"/>
    <s v="Inactive"/>
    <d v="2018-04-01T00:00:00"/>
    <d v="2019-03-31T00:00:00"/>
    <s v="Miscellaneous"/>
    <s v="Global Client Network GNB Inward"/>
    <x v="0"/>
    <n v="642.36"/>
    <d v="2018-04-01T00:00:00"/>
    <s v="Brokerage"/>
    <s v="Inception"/>
    <m/>
    <d v="2020-01-22T00:00:00"/>
    <s v="Ahmedabad"/>
  </r>
  <r>
    <s v="LAP"/>
    <s v="OG-19-2201-4001-00000061"/>
    <n v="3"/>
    <x v="1"/>
    <s v="Inactive"/>
    <d v="2018-04-01T00:00:00"/>
    <d v="2019-03-31T00:00:00"/>
    <s v="Fire"/>
    <s v="Global Client Network GNB Inward"/>
    <x v="0"/>
    <n v="23863.13"/>
    <d v="2108-03-31T00:00:00"/>
    <s v="Brokerage"/>
    <s v="Inception"/>
    <m/>
    <d v="2020-01-22T00:00:00"/>
    <s v="Ahmedabad"/>
  </r>
  <r>
    <s v="LAP"/>
    <s v="OG-19-2201-4001-00000061"/>
    <n v="3"/>
    <x v="1"/>
    <s v="Inactive"/>
    <d v="2018-04-01T00:00:00"/>
    <d v="2019-03-31T00:00:00"/>
    <s v="Fire"/>
    <s v="Global Client Network GNB Inward"/>
    <x v="0"/>
    <n v="9178.1299999999992"/>
    <d v="2108-03-31T00:00:00"/>
    <s v="Brokerage"/>
    <s v="Inception"/>
    <m/>
    <d v="2020-01-22T00:00:00"/>
    <s v="Ahmedabad"/>
  </r>
  <r>
    <s v="LAP"/>
    <s v="OG-19-2201-4001-00000061"/>
    <n v="3"/>
    <x v="1"/>
    <s v="Inactive"/>
    <d v="2018-04-01T00:00:00"/>
    <d v="2019-03-31T00:00:00"/>
    <s v="Fire"/>
    <s v="Global Client Network GNB Inward"/>
    <x v="0"/>
    <n v="3671.25"/>
    <d v="2108-03-31T00:00:00"/>
    <s v="Brokerage"/>
    <s v="Inception"/>
    <m/>
    <d v="2020-01-22T00:00:00"/>
    <s v="Ahmedabad"/>
  </r>
  <r>
    <s v="LAP"/>
    <s v="OG-19-2201-4001-00000063"/>
    <n v="3"/>
    <x v="1"/>
    <s v="Inactive"/>
    <d v="2018-04-01T00:00:00"/>
    <d v="2019-03-31T00:00:00"/>
    <s v="Fire"/>
    <s v="Global Client Network GNB Inward"/>
    <x v="0"/>
    <n v="157.13999999999999"/>
    <d v="2018-04-01T00:00:00"/>
    <s v="Brokerage"/>
    <s v="Inception"/>
    <m/>
    <d v="2020-01-22T00:00:00"/>
    <s v="Ahmedabad"/>
  </r>
  <r>
    <s v="LAP"/>
    <s v="OG-19-2201-4001-00000063"/>
    <n v="3"/>
    <x v="1"/>
    <s v="Inactive"/>
    <d v="2018-04-01T00:00:00"/>
    <d v="2019-03-31T00:00:00"/>
    <s v="Fire"/>
    <s v="Global Client Network GNB Inward"/>
    <x v="0"/>
    <n v="60.44"/>
    <d v="2018-04-01T00:00:00"/>
    <s v="Brokerage"/>
    <s v="Inception"/>
    <m/>
    <d v="2020-01-22T00:00:00"/>
    <s v="Ahmedabad"/>
  </r>
  <r>
    <s v="LAP"/>
    <s v="OG-19-2201-4001-00000063"/>
    <n v="3"/>
    <x v="1"/>
    <s v="Inactive"/>
    <d v="2018-04-01T00:00:00"/>
    <d v="2019-03-31T00:00:00"/>
    <s v="Fire"/>
    <s v="Global Client Network GNB Inward"/>
    <x v="0"/>
    <n v="24.17"/>
    <d v="2018-04-01T00:00:00"/>
    <s v="Brokerage"/>
    <s v="Inception"/>
    <m/>
    <d v="2020-01-22T00:00:00"/>
    <s v="Ahmedabad"/>
  </r>
  <r>
    <s v="LAP"/>
    <s v="OG-19-2201-4005-00000001"/>
    <n v="3"/>
    <x v="1"/>
    <s v="Active"/>
    <d v="2018-04-01T00:00:00"/>
    <d v="2019-03-31T00:00:00"/>
    <s v="Fire"/>
    <s v="Global Client Network GNB Inward"/>
    <x v="0"/>
    <n v="23753.439999999999"/>
    <d v="2018-04-01T00:00:00"/>
    <s v="Brokerage"/>
    <s v="Inception"/>
    <m/>
    <d v="2020-01-22T00:00:00"/>
    <s v="Ahmedabad"/>
  </r>
  <r>
    <s v="LAP"/>
    <s v="OG-19-2201-4005-00000001"/>
    <n v="3"/>
    <x v="1"/>
    <s v="Active"/>
    <d v="2018-04-01T00:00:00"/>
    <d v="2019-03-31T00:00:00"/>
    <s v="Fire"/>
    <s v="Global Client Network GNB Inward"/>
    <x v="0"/>
    <n v="9135.94"/>
    <d v="2018-04-01T00:00:00"/>
    <s v="Brokerage"/>
    <s v="Inception"/>
    <m/>
    <d v="2020-01-22T00:00:00"/>
    <s v="Ahmedabad"/>
  </r>
  <r>
    <s v="LAP"/>
    <s v="OG-19-2201-4005-00000001"/>
    <n v="3"/>
    <x v="1"/>
    <s v="Active"/>
    <d v="2018-04-01T00:00:00"/>
    <d v="2019-03-31T00:00:00"/>
    <s v="Fire"/>
    <s v="Global Client Network GNB Inward"/>
    <x v="0"/>
    <n v="3654.37"/>
    <d v="2018-04-01T00:00:00"/>
    <s v="Brokerage"/>
    <s v="Inception"/>
    <m/>
    <d v="2020-01-22T00:00:00"/>
    <s v="Ahmedabad"/>
  </r>
  <r>
    <s v="LAP"/>
    <s v="OG-20-2201-9931-00000664"/>
    <n v="3"/>
    <x v="1"/>
    <s v="Active"/>
    <d v="2019-04-01T00:00:00"/>
    <d v="2020-03-31T00:00:00"/>
    <s v="Miscellaneous"/>
    <s v="Global Client Network GNB Inward"/>
    <x v="0"/>
    <n v="445.18"/>
    <d v="2019-04-01T00:00:00"/>
    <s v="Brokerage"/>
    <s v="Inception"/>
    <m/>
    <d v="2020-01-22T00:00:00"/>
    <s v="Ahmedabad"/>
  </r>
  <r>
    <s v="LAP"/>
    <s v="OG-19-2201-4011-00000002"/>
    <n v="3"/>
    <x v="1"/>
    <s v="Inactive"/>
    <d v="2018-04-01T00:00:00"/>
    <d v="2019-03-31T00:00:00"/>
    <s v="Miscellaneous"/>
    <s v="Global Client Network GNB Inward"/>
    <x v="0"/>
    <n v="1598.68"/>
    <d v="2018-04-01T00:00:00"/>
    <s v="Brokerage"/>
    <s v="Inception"/>
    <m/>
    <d v="2020-01-22T00:00:00"/>
    <s v="Ahmedabad"/>
  </r>
  <r>
    <s v="LAP"/>
    <s v="OG-19-2201-4011-00000002"/>
    <n v="3"/>
    <x v="1"/>
    <s v="Inactive"/>
    <d v="2018-04-01T00:00:00"/>
    <d v="2019-03-31T00:00:00"/>
    <s v="Miscellaneous"/>
    <s v="Global Client Network GNB Inward"/>
    <x v="0"/>
    <n v="614.88"/>
    <d v="2018-04-01T00:00:00"/>
    <s v="Brokerage"/>
    <s v="Inception"/>
    <m/>
    <d v="2020-01-22T00:00:00"/>
    <s v="Ahmedabad"/>
  </r>
  <r>
    <s v="LAP"/>
    <s v="OG-19-2201-4011-00000002"/>
    <n v="3"/>
    <x v="1"/>
    <s v="Inactive"/>
    <d v="2018-04-01T00:00:00"/>
    <d v="2019-03-31T00:00:00"/>
    <s v="Miscellaneous"/>
    <s v="Global Client Network GNB Inward"/>
    <x v="0"/>
    <n v="245.95"/>
    <d v="2018-04-01T00:00:00"/>
    <s v="Brokerage"/>
    <s v="Inception"/>
    <m/>
    <d v="2020-01-22T00:00:00"/>
    <s v="Ahmedabad"/>
  </r>
  <r>
    <s v="LAP"/>
    <s v="OG-20-2201-9931-00000664"/>
    <n v="3"/>
    <x v="1"/>
    <s v="Active"/>
    <d v="2019-04-01T00:00:00"/>
    <d v="2020-03-31T00:00:00"/>
    <s v="Miscellaneous"/>
    <s v="Global Client Network GNB Inward"/>
    <x v="0"/>
    <n v="2077.5100000000002"/>
    <d v="2019-04-01T00:00:00"/>
    <s v="Brokerage"/>
    <s v="Inception"/>
    <m/>
    <d v="2020-01-22T00:00:00"/>
    <s v="Ahmedabad"/>
  </r>
  <r>
    <s v="LAP"/>
    <s v="OG-20-2201-9931-00000664"/>
    <n v="3"/>
    <x v="1"/>
    <s v="Active"/>
    <d v="2019-04-01T00:00:00"/>
    <d v="2020-03-31T00:00:00"/>
    <s v="Miscellaneous"/>
    <s v="Global Client Network GNB Inward"/>
    <x v="0"/>
    <n v="445.18"/>
    <d v="2019-04-01T00:00:00"/>
    <s v="Brokerage"/>
    <s v="Inception"/>
    <m/>
    <d v="2020-01-22T00:00:00"/>
    <s v="Ahmedabad"/>
  </r>
  <r>
    <s v="LAP"/>
    <s v="2301001342"/>
    <n v="3"/>
    <x v="1"/>
    <s v="Active"/>
    <d v="2018-11-01T00:00:00"/>
    <d v="2019-10-31T00:00:00"/>
    <s v="Liability"/>
    <s v="Global Client Network GNB Inward"/>
    <x v="0"/>
    <n v="52751.13"/>
    <d v="2018-11-01T00:00:00"/>
    <s v="Brokerage"/>
    <s v="Inception"/>
    <m/>
    <d v="2020-01-22T00:00:00"/>
    <s v="Ahmedabad"/>
  </r>
  <r>
    <s v="LAP"/>
    <s v="2302002435"/>
    <n v="3"/>
    <x v="1"/>
    <s v="Active"/>
    <d v="2018-11-01T00:00:00"/>
    <d v="2019-10-31T00:00:00"/>
    <s v="Liability"/>
    <s v="Global Client Network GNB Inward"/>
    <x v="0"/>
    <n v="53125"/>
    <d v="2018-11-01T00:00:00"/>
    <s v="Brokerage"/>
    <s v="Inception"/>
    <m/>
    <d v="2020-01-22T00:00:00"/>
    <s v="Ahmedabad"/>
  </r>
  <r>
    <s v="LAP"/>
    <s v="4006/79486382/05/000"/>
    <n v="3"/>
    <x v="1"/>
    <s v="Active"/>
    <d v="2018-11-01T00:00:00"/>
    <d v="2019-10-31T00:00:00"/>
    <s v="Miscellaneous"/>
    <s v="Global Client Network GNB Inward"/>
    <x v="0"/>
    <n v="359.13"/>
    <d v="2018-11-01T00:00:00"/>
    <s v="Brokerage"/>
    <s v="Inception"/>
    <m/>
    <d v="2020-01-22T00:00:00"/>
    <s v="Ahmedabad"/>
  </r>
  <r>
    <s v="LAP"/>
    <s v="0830017645 02"/>
    <n v="3"/>
    <x v="1"/>
    <s v="Active"/>
    <d v="2018-06-03T00:00:00"/>
    <d v="2019-06-02T00:00:00"/>
    <s v="Marine"/>
    <s v="Global Client Network GNB Inward"/>
    <x v="0"/>
    <n v="21614.86"/>
    <d v="2018-06-03T00:00:00"/>
    <s v="Brokerage"/>
    <s v="Inception"/>
    <m/>
    <d v="2020-01-22T00:00:00"/>
    <s v="Ahmedabad"/>
  </r>
  <r>
    <s v="LAP"/>
    <s v="2640009793"/>
    <n v="3"/>
    <x v="1"/>
    <s v="Active"/>
    <d v="2018-06-03T00:00:00"/>
    <d v="2019-06-02T00:00:00"/>
    <s v="Engineering"/>
    <s v="Global Client Network GNB Inward"/>
    <x v="0"/>
    <n v="60990.71"/>
    <d v="2018-06-03T00:00:00"/>
    <s v="Brokerage"/>
    <s v="Inception"/>
    <m/>
    <d v="2020-01-22T00:00:00"/>
    <s v="Ahmedabad"/>
  </r>
  <r>
    <s v="LAP"/>
    <s v="OG-19-2202-0425-00000002"/>
    <n v="3"/>
    <x v="1"/>
    <s v="Active"/>
    <d v="2018-04-01T00:00:00"/>
    <d v="2019-03-31T00:00:00"/>
    <s v="Miscellaneous"/>
    <s v="Global Client Network GNB Inward"/>
    <x v="0"/>
    <n v="423.9"/>
    <d v="2018-04-01T00:00:00"/>
    <s v="Brokerage"/>
    <s v="Inception"/>
    <m/>
    <d v="2020-01-22T00:00:00"/>
    <s v="Ahmedabad"/>
  </r>
  <r>
    <s v="LAP"/>
    <s v="OG-19-2202-0425-00000002"/>
    <n v="3"/>
    <x v="1"/>
    <s v="Active"/>
    <d v="2018-04-01T00:00:00"/>
    <d v="2019-03-31T00:00:00"/>
    <s v="Miscellaneous"/>
    <s v="Global Client Network GNB Inward"/>
    <x v="0"/>
    <n v="105.98"/>
    <d v="2018-04-01T00:00:00"/>
    <s v="Brokerage"/>
    <s v="Inception"/>
    <m/>
    <d v="2020-01-22T00:00:00"/>
    <s v="Ahmedabad"/>
  </r>
  <r>
    <s v="LAP"/>
    <s v="OG-19-2202-0425-00000003"/>
    <n v="3"/>
    <x v="1"/>
    <s v="Active"/>
    <d v="2018-04-01T00:00:00"/>
    <d v="2019-03-31T00:00:00"/>
    <s v="Miscellaneous"/>
    <s v="Global Client Network GNB Inward"/>
    <x v="0"/>
    <n v="1897.66"/>
    <d v="2018-04-01T00:00:00"/>
    <s v="Brokerage"/>
    <s v="Inception"/>
    <m/>
    <d v="2020-01-22T00:00:00"/>
    <s v="Ahmedabad"/>
  </r>
  <r>
    <s v="LAP"/>
    <s v="OG-19-2202-0425-00000003"/>
    <n v="3"/>
    <x v="1"/>
    <s v="Active"/>
    <d v="2018-04-01T00:00:00"/>
    <d v="2019-03-31T00:00:00"/>
    <s v="Miscellaneous"/>
    <s v="Global Client Network GNB Inward"/>
    <x v="0"/>
    <n v="474.42"/>
    <d v="2018-04-01T00:00:00"/>
    <s v="Brokerage"/>
    <s v="Inception"/>
    <m/>
    <d v="2020-01-22T00:00:00"/>
    <s v="Ahmedabad"/>
  </r>
  <r>
    <s v="LAP"/>
    <s v="OG-19-2202-4002-00000005"/>
    <n v="3"/>
    <x v="1"/>
    <s v="Active"/>
    <d v="2018-04-01T00:00:00"/>
    <d v="2019-03-31T00:00:00"/>
    <s v="Fire"/>
    <s v="Global Client Network GNB Inward"/>
    <x v="0"/>
    <n v="15899.07"/>
    <d v="2018-04-01T00:00:00"/>
    <s v="Brokerage"/>
    <s v="Inception"/>
    <m/>
    <d v="2020-01-22T00:00:00"/>
    <s v="Ahmedabad"/>
  </r>
  <r>
    <s v="LAP"/>
    <s v="OG-19-2202-4002-00000005"/>
    <n v="3"/>
    <x v="1"/>
    <s v="Active"/>
    <d v="2018-04-01T00:00:00"/>
    <d v="2019-03-31T00:00:00"/>
    <s v="Fire"/>
    <s v="Global Client Network GNB Inward"/>
    <x v="0"/>
    <n v="3974.77"/>
    <d v="2018-04-01T00:00:00"/>
    <s v="Brokerage"/>
    <s v="Inception"/>
    <m/>
    <d v="2020-01-22T00:00:00"/>
    <s v="Ahmedabad"/>
  </r>
  <r>
    <s v="LAP"/>
    <s v="OG-19-2202-4003-00000012"/>
    <n v="3"/>
    <x v="1"/>
    <s v="Active"/>
    <d v="2018-04-01T00:00:00"/>
    <d v="2019-03-31T00:00:00"/>
    <s v="Fire"/>
    <s v="Global Client Network GNB Inward"/>
    <x v="0"/>
    <n v="6120.48"/>
    <d v="2018-04-01T00:00:00"/>
    <s v="Brokerage"/>
    <s v="Inception"/>
    <m/>
    <d v="2020-01-22T00:00:00"/>
    <s v="Ahmedabad"/>
  </r>
  <r>
    <s v="LAP"/>
    <s v="OG-19-2202-4003-00000012"/>
    <n v="3"/>
    <x v="1"/>
    <s v="Active"/>
    <d v="2018-04-01T00:00:00"/>
    <d v="2019-03-31T00:00:00"/>
    <s v="Fire"/>
    <s v="Global Client Network GNB Inward"/>
    <x v="0"/>
    <n v="1530.12"/>
    <d v="2018-04-01T00:00:00"/>
    <s v="Brokerage"/>
    <s v="Inception"/>
    <m/>
    <d v="2020-01-22T00:00:00"/>
    <s v="Ahmedabad"/>
  </r>
  <r>
    <s v="LAP"/>
    <s v="OG-19-2202-4004-00000010"/>
    <n v="3"/>
    <x v="1"/>
    <s v="Active"/>
    <d v="2018-04-01T00:00:00"/>
    <d v="2019-03-31T00:00:00"/>
    <s v="Fire"/>
    <s v="Global Client Network GNB Inward"/>
    <x v="0"/>
    <n v="32171.200000000001"/>
    <d v="2018-04-01T00:00:00"/>
    <s v="Brokerage"/>
    <s v="Inception"/>
    <m/>
    <d v="2020-01-22T00:00:00"/>
    <s v="Ahmedabad"/>
  </r>
  <r>
    <s v="LAP"/>
    <s v="OG-19-2202-4004-00000010"/>
    <n v="3"/>
    <x v="1"/>
    <s v="Active"/>
    <d v="2018-04-01T00:00:00"/>
    <d v="2019-03-31T00:00:00"/>
    <s v="Fire"/>
    <s v="Global Client Network GNB Inward"/>
    <x v="0"/>
    <n v="8042.8"/>
    <d v="2018-04-01T00:00:00"/>
    <s v="Brokerage"/>
    <s v="Inception"/>
    <m/>
    <d v="2020-01-22T00:00:00"/>
    <s v="Ahmedabad"/>
  </r>
  <r>
    <s v="LAP"/>
    <s v="OG-19-2202-4010-00000104"/>
    <n v="3"/>
    <x v="1"/>
    <s v="Active"/>
    <d v="2018-04-01T00:00:00"/>
    <d v="2019-03-31T00:00:00"/>
    <s v="Miscellaneous"/>
    <s v="Global Client Network GNB Inward"/>
    <x v="0"/>
    <n v="2925"/>
    <d v="2018-04-01T00:00:00"/>
    <s v="Brokerage"/>
    <s v="Inception"/>
    <m/>
    <d v="2020-01-22T00:00:00"/>
    <s v="Ahmedabad"/>
  </r>
  <r>
    <s v="LAP"/>
    <s v="OG-19-2202-4010-00000104"/>
    <n v="3"/>
    <x v="1"/>
    <s v="Active"/>
    <d v="2018-04-01T00:00:00"/>
    <d v="2019-03-31T00:00:00"/>
    <s v="Miscellaneous"/>
    <s v="Global Client Network GNB Inward"/>
    <x v="0"/>
    <n v="731.25"/>
    <d v="2018-04-01T00:00:00"/>
    <s v="Brokerage"/>
    <s v="Inception"/>
    <m/>
    <d v="2020-01-22T00:00:00"/>
    <s v="Ahmedabad"/>
  </r>
  <r>
    <s v="LAP"/>
    <s v="OG-19-2202-4010-00000159"/>
    <n v="3"/>
    <x v="1"/>
    <s v="Active"/>
    <d v="2018-04-01T00:00:00"/>
    <d v="2019-03-31T00:00:00"/>
    <s v="Miscellaneous"/>
    <s v="Global Client Network GNB Inward"/>
    <x v="0"/>
    <n v="627"/>
    <d v="2018-04-01T00:00:00"/>
    <s v="Brokerage"/>
    <s v="Inception"/>
    <m/>
    <d v="2020-01-22T00:00:00"/>
    <s v="Ahmedabad"/>
  </r>
  <r>
    <s v="LAP"/>
    <s v="OG-19-2202-4010-00000159"/>
    <n v="3"/>
    <x v="1"/>
    <s v="Active"/>
    <d v="2018-04-01T00:00:00"/>
    <d v="2019-03-31T00:00:00"/>
    <s v="Miscellaneous"/>
    <s v="Global Client Network GNB Inward"/>
    <x v="0"/>
    <n v="156.75"/>
    <d v="2018-04-01T00:00:00"/>
    <s v="Brokerage"/>
    <s v="Inception"/>
    <m/>
    <d v="2020-01-22T00:00:00"/>
    <s v="Ahmedabad"/>
  </r>
  <r>
    <s v="LAP"/>
    <s v="OG-19-2202-4011-00000003"/>
    <n v="3"/>
    <x v="1"/>
    <s v="Active"/>
    <d v="2018-04-01T00:00:00"/>
    <d v="2019-03-31T00:00:00"/>
    <s v="Miscellaneous"/>
    <s v="Global Client Network GNB Inward"/>
    <x v="0"/>
    <n v="1186"/>
    <d v="2018-04-01T00:00:00"/>
    <s v="Brokerage"/>
    <s v="Inception"/>
    <m/>
    <d v="2020-01-22T00:00:00"/>
    <s v="Ahmedabad"/>
  </r>
  <r>
    <s v="LAP"/>
    <s v="OG-19-2202-9931-00000002"/>
    <n v="3"/>
    <x v="1"/>
    <s v="Active"/>
    <d v="2018-04-01T00:00:00"/>
    <d v="2019-01-03T00:00:00"/>
    <s v="Miscellaneous"/>
    <s v="Global Client Network GNB Inward"/>
    <x v="0"/>
    <n v="465.9"/>
    <d v="2018-04-01T00:00:00"/>
    <s v="Brokerage"/>
    <s v="Inception"/>
    <m/>
    <d v="2020-01-22T00:00:00"/>
    <s v="Ahmedabad"/>
  </r>
  <r>
    <s v="LAP"/>
    <s v="OG-19-2202-9931-00000002"/>
    <n v="3"/>
    <x v="1"/>
    <s v="Active"/>
    <d v="2018-04-01T00:00:00"/>
    <d v="2019-01-03T00:00:00"/>
    <s v="Miscellaneous"/>
    <s v="Global Client Network GNB Inward"/>
    <x v="0"/>
    <n v="116.48"/>
    <d v="2018-04-01T00:00:00"/>
    <s v="Brokerage"/>
    <s v="Inception"/>
    <m/>
    <d v="2020-01-22T00:00:00"/>
    <s v="Ahmedabad"/>
  </r>
  <r>
    <s v="LAP"/>
    <s v="OG-19-2202-9931-00000163"/>
    <n v="3"/>
    <x v="1"/>
    <s v="Active"/>
    <d v="2018-04-01T00:00:00"/>
    <d v="2019-03-31T00:00:00"/>
    <s v="Miscellaneous"/>
    <s v="Global Client Network GNB Inward"/>
    <x v="0"/>
    <n v="3456.13"/>
    <d v="2018-04-01T00:00:00"/>
    <s v="Brokerage"/>
    <s v="Inception"/>
    <m/>
    <d v="2020-01-22T00:00:00"/>
    <s v="Ahmedabad"/>
  </r>
  <r>
    <s v="LAP"/>
    <s v="2200130820 02"/>
    <n v="3"/>
    <x v="1"/>
    <s v="Active"/>
    <d v="2018-05-09T00:00:00"/>
    <d v="2019-05-08T00:00:00"/>
    <s v="Fire"/>
    <s v="Global Client Network GNB Inward"/>
    <x v="0"/>
    <n v="976.81"/>
    <d v="2018-05-09T00:00:00"/>
    <s v="Brokerage"/>
    <s v="Inception"/>
    <m/>
    <d v="2020-01-22T00:00:00"/>
    <s v="Ahmedabad"/>
  </r>
  <r>
    <s v="LAP"/>
    <s v="P0019200001/9999/100301"/>
    <n v="3"/>
    <x v="1"/>
    <s v="Active"/>
    <d v="2019-01-01T00:00:00"/>
    <d v="2019-12-31T00:00:00"/>
    <s v="Liability"/>
    <s v="Global Client Network GNB Inward"/>
    <x v="0"/>
    <n v="19910.88"/>
    <d v="2019-01-01T00:00:00"/>
    <s v="Brokerage"/>
    <s v="Endorsement"/>
    <m/>
    <d v="2020-01-22T00:00:00"/>
    <s v="Ahmedabad"/>
  </r>
  <r>
    <s v="LAP"/>
    <s v="P0019200001/9999/100301"/>
    <n v="3"/>
    <x v="1"/>
    <s v="Active"/>
    <d v="2019-01-01T00:00:00"/>
    <d v="2019-12-31T00:00:00"/>
    <s v="Liability"/>
    <s v="Global Client Network GNB Inward"/>
    <x v="0"/>
    <n v="2139.63"/>
    <d v="2019-01-30T00:00:00"/>
    <s v="Brokerage"/>
    <s v="Endorsement"/>
    <m/>
    <d v="2020-01-22T00:00:00"/>
    <s v="Ahmedabad"/>
  </r>
  <r>
    <s v="LAP"/>
    <s v="P0218200001/9999/100262"/>
    <n v="3"/>
    <x v="1"/>
    <s v="Inactive"/>
    <d v="2018-01-01T00:00:00"/>
    <d v="2018-12-31T00:00:00"/>
    <s v="Liability"/>
    <s v="Global Client Network GNB Inward"/>
    <x v="0"/>
    <n v="20814.38"/>
    <d v="2018-01-01T00:00:00"/>
    <s v="Brokerage"/>
    <s v="Inception"/>
    <m/>
    <d v="2020-01-22T00:00:00"/>
    <s v="Ahmedabad"/>
  </r>
  <r>
    <s v="LAP"/>
    <s v="0830018887 01"/>
    <n v="3"/>
    <x v="1"/>
    <s v="Active"/>
    <d v="2018-03-01T00:00:00"/>
    <d v="2019-02-28T00:00:00"/>
    <s v="Marine"/>
    <s v="Global Client Network GNB Inward"/>
    <x v="0"/>
    <n v="126225"/>
    <d v="2018-03-01T00:00:00"/>
    <s v="Brokerage"/>
    <s v="Inception"/>
    <m/>
    <d v="2020-01-22T00:00:00"/>
    <s v="Ahmedabad"/>
  </r>
  <r>
    <s v="LAP"/>
    <s v="0830018888 01"/>
    <n v="3"/>
    <x v="1"/>
    <s v="Inactive"/>
    <d v="2018-03-01T00:00:00"/>
    <d v="2019-02-28T00:00:00"/>
    <s v="Marine"/>
    <s v="Global Client Network GNB Inward"/>
    <x v="0"/>
    <n v="63112.5"/>
    <d v="2018-03-01T00:00:00"/>
    <s v="Brokerage"/>
    <s v="Inception"/>
    <m/>
    <d v="2020-01-22T00:00:00"/>
    <s v="Ahmedabad"/>
  </r>
  <r>
    <s v="LAP"/>
    <s v="OG-19-2202-1018-00000060"/>
    <n v="3"/>
    <x v="1"/>
    <s v="Active"/>
    <d v="2019-03-01T00:00:00"/>
    <d v="2020-02-29T00:00:00"/>
    <s v="Marine"/>
    <s v="Global Client Network GNB Inward"/>
    <x v="0"/>
    <n v="148500"/>
    <d v="2019-03-01T00:00:00"/>
    <s v="Brokerage"/>
    <s v="Renewal"/>
    <m/>
    <d v="2020-01-22T00:00:00"/>
    <s v="Ahmedabad"/>
  </r>
  <r>
    <s v="LAP"/>
    <s v="431172859"/>
    <n v="3"/>
    <x v="1"/>
    <s v="Inactive"/>
    <d v="2018-09-22T00:00:00"/>
    <d v="2019-09-21T00:00:00"/>
    <s v="Miscellaneous"/>
    <s v="Global Client Network GNB Inward"/>
    <x v="0"/>
    <n v="1772.75"/>
    <d v="2019-09-22T00:00:00"/>
    <s v="Brokerage"/>
    <s v="Inception"/>
    <m/>
    <d v="2020-01-22T00:00:00"/>
    <s v="Ahmedabad"/>
  </r>
  <r>
    <s v="LAP"/>
    <s v="43196279"/>
    <n v="3"/>
    <x v="1"/>
    <s v="Active"/>
    <d v="2019-09-22T00:00:00"/>
    <d v="2020-09-21T00:00:00"/>
    <s v="Miscellaneous"/>
    <s v="Global Client Network GNB Inward"/>
    <x v="0"/>
    <n v="2970"/>
    <d v="2019-09-22T00:00:00"/>
    <s v="Brokerage"/>
    <s v="Renewal"/>
    <m/>
    <d v="2020-01-22T00:00:00"/>
    <s v="Ahmedabad"/>
  </r>
  <r>
    <s v="LAP"/>
    <s v="OG-19-2202-1005-00000153"/>
    <n v="3"/>
    <x v="1"/>
    <s v="Inactive"/>
    <d v="2018-09-21T00:00:00"/>
    <d v="2019-09-20T00:00:00"/>
    <s v="Marine"/>
    <s v="Global Client Network GNB Inward"/>
    <x v="0"/>
    <n v="5610"/>
    <d v="2019-09-21T00:00:00"/>
    <s v="Brokerage"/>
    <s v="Endorsement"/>
    <m/>
    <d v="2020-01-22T00:00:00"/>
    <s v="Ahmedabad"/>
  </r>
  <r>
    <s v="LAP"/>
    <s v="OG-19-2202-1005-00000153"/>
    <n v="3"/>
    <x v="1"/>
    <s v="Inactive"/>
    <d v="2018-09-21T00:00:00"/>
    <d v="2019-09-20T00:00:00"/>
    <s v="Marine"/>
    <s v="Global Client Network GNB Inward"/>
    <x v="0"/>
    <n v="1980"/>
    <d v="2019-06-14T00:00:00"/>
    <s v="Brokerage"/>
    <s v="Endorsement"/>
    <m/>
    <d v="2020-01-22T00:00:00"/>
    <s v="Ahmedabad"/>
  </r>
  <r>
    <s v="LAP"/>
    <s v="OG-19-2202-4097-00000073"/>
    <n v="3"/>
    <x v="1"/>
    <s v="Inactive"/>
    <d v="2018-09-21T00:00:00"/>
    <d v="2019-09-20T00:00:00"/>
    <s v="Miscellaneous"/>
    <s v="Global Client Network GNB Inward"/>
    <x v="0"/>
    <n v="3861.25"/>
    <d v="2018-09-21T00:00:00"/>
    <s v="Brokerage"/>
    <s v="Inception"/>
    <m/>
    <d v="2020-01-22T00:00:00"/>
    <s v="Ahmedabad"/>
  </r>
  <r>
    <s v="LAP"/>
    <s v="OG-19-2202-4097-00000077"/>
    <n v="3"/>
    <x v="1"/>
    <s v="Inactive"/>
    <d v="2018-09-21T00:00:00"/>
    <d v="2019-09-20T00:00:00"/>
    <s v="Miscellaneous"/>
    <s v="Global Client Network GNB Inward"/>
    <x v="0"/>
    <n v="13036.5"/>
    <d v="2018-09-21T00:00:00"/>
    <s v="Brokerage"/>
    <s v="Inception"/>
    <m/>
    <d v="2020-01-22T00:00:00"/>
    <s v="Ahmedabad"/>
  </r>
  <r>
    <s v="LAP"/>
    <s v="OG-19-2202-4097-00000079"/>
    <n v="3"/>
    <x v="1"/>
    <s v="Inactive"/>
    <d v="2018-09-21T00:00:00"/>
    <d v="2019-09-20T00:00:00"/>
    <s v="Miscellaneous"/>
    <s v="Global Client Network GNB Inward"/>
    <x v="0"/>
    <n v="8194.25"/>
    <d v="2018-09-21T00:00:00"/>
    <s v="Brokerage"/>
    <s v="Inception"/>
    <m/>
    <d v="2020-01-22T00:00:00"/>
    <s v="Ahmedabad"/>
  </r>
  <r>
    <s v="LAP"/>
    <s v="OG-20-2202-1005-00000171-2019"/>
    <n v="3"/>
    <x v="1"/>
    <s v="Active"/>
    <d v="2019-09-21T00:00:00"/>
    <d v="2020-09-20T00:00:00"/>
    <s v="Marine"/>
    <s v="Global Client Network GNB Inward"/>
    <x v="0"/>
    <n v="8580"/>
    <d v="2019-09-21T00:00:00"/>
    <s v="Brokerage"/>
    <s v="Renewal"/>
    <m/>
    <d v="2020-01-22T00:00:00"/>
    <s v="Ahmedabad"/>
  </r>
  <r>
    <s v="LAP"/>
    <s v="OG-20-2202-4097-00000170"/>
    <n v="3"/>
    <x v="1"/>
    <s v="Active"/>
    <d v="2019-09-21T00:00:00"/>
    <d v="2020-09-20T00:00:00"/>
    <s v="Miscellaneous"/>
    <s v="Global Client Network GNB Inward"/>
    <x v="0"/>
    <n v="4579"/>
    <d v="2019-09-21T00:00:00"/>
    <s v="Brokerage"/>
    <s v="Renewal"/>
    <m/>
    <d v="2020-01-22T00:00:00"/>
    <s v="Ahmedabad"/>
  </r>
  <r>
    <s v="LAP"/>
    <s v="OG-20-2202-4097-00000171"/>
    <n v="3"/>
    <x v="1"/>
    <s v="Active"/>
    <d v="2019-09-21T00:00:00"/>
    <d v="2020-09-20T00:00:00"/>
    <s v="Miscellaneous"/>
    <s v="Global Client Network GNB Inward"/>
    <x v="0"/>
    <n v="3330"/>
    <d v="2019-09-21T00:00:00"/>
    <s v="Brokerage"/>
    <s v="Renewal"/>
    <m/>
    <d v="2020-01-22T00:00:00"/>
    <s v="Ahmedabad"/>
  </r>
  <r>
    <s v="LAP"/>
    <s v="OG-20-2202-4097-00000201"/>
    <n v="3"/>
    <x v="1"/>
    <s v="Active"/>
    <d v="2019-09-21T00:00:00"/>
    <d v="2020-09-20T00:00:00"/>
    <s v="Miscellaneous"/>
    <s v="Global Client Network GNB Inward"/>
    <x v="0"/>
    <n v="8625.3799999999992"/>
    <d v="2019-09-21T00:00:00"/>
    <s v="Brokerage"/>
    <s v="Renewal"/>
    <m/>
    <d v="2020-01-22T00:00:00"/>
    <s v="Ahmedabad"/>
  </r>
  <r>
    <s v="ZZ"/>
    <s v="3.1142E+18"/>
    <n v="3"/>
    <x v="1"/>
    <s v="Active"/>
    <d v="2019-08-26T00:00:00"/>
    <d v="2020-08-25T00:00:00"/>
    <s v="Miscellaneous"/>
    <s v="Global Client Network GNB Inward"/>
    <x v="2"/>
    <n v="1501.88"/>
    <d v="2019-08-26T00:00:00"/>
    <s v="Brokerage"/>
    <s v="Inception"/>
    <m/>
    <d v="2020-01-22T00:00:00"/>
    <s v="Ahmedabad"/>
  </r>
  <r>
    <s v="ZZ"/>
    <s v="OG-19-2202-1018-00000054"/>
    <n v="3"/>
    <x v="1"/>
    <s v="Active"/>
    <d v="2019-01-01T00:00:00"/>
    <d v="2019-12-31T00:00:00"/>
    <s v="Marine"/>
    <s v="Global Client Network GNB Inward"/>
    <x v="2"/>
    <n v="21157.34"/>
    <d v="2019-01-01T00:00:00"/>
    <s v="Brokerage"/>
    <s v="Inception"/>
    <m/>
    <d v="2020-01-22T00:00:00"/>
    <s v="Ahmedabad"/>
  </r>
  <r>
    <s v="ZZ"/>
    <s v="OG-19-2202-3383-00000010"/>
    <n v="3"/>
    <x v="1"/>
    <s v="Active"/>
    <d v="2019-01-01T00:00:00"/>
    <d v="2019-12-31T00:00:00"/>
    <s v="Liability"/>
    <s v="Global Client Network GNB Inward"/>
    <x v="2"/>
    <n v="12019.2"/>
    <d v="2019-01-01T00:00:00"/>
    <s v="Brokerage"/>
    <s v="Inception"/>
    <m/>
    <d v="2020-01-22T00:00:00"/>
    <s v="Ahmedabad"/>
  </r>
  <r>
    <s v="ZZ"/>
    <s v="OG-19-2201-4001-00001050"/>
    <n v="3"/>
    <x v="1"/>
    <s v="Active"/>
    <d v="2018-08-22T00:00:00"/>
    <d v="2019-08-21T00:00:00"/>
    <s v="Fire"/>
    <s v="Global Client Network GNB Inward"/>
    <x v="0"/>
    <n v="7324.12"/>
    <d v="2018-08-22T00:00:00"/>
    <s v="Brokerage"/>
    <s v="Inception"/>
    <m/>
    <d v="2020-01-22T00:00:00"/>
    <s v="Ahmedabad"/>
  </r>
  <r>
    <s v="ZZ"/>
    <s v="OG-19-2201-4001-00000973"/>
    <n v="3"/>
    <x v="1"/>
    <s v="Active"/>
    <d v="2018-08-22T00:00:00"/>
    <d v="2019-08-21T00:00:00"/>
    <s v="Fire"/>
    <s v="Global Client Network GNB Inward"/>
    <x v="0"/>
    <n v="19316.669999999998"/>
    <d v="2018-08-22T00:00:00"/>
    <s v="Brokerage"/>
    <s v="Inception"/>
    <m/>
    <d v="2020-01-22T00:00:00"/>
    <s v="Ahmedabad"/>
  </r>
  <r>
    <s v="ZZ"/>
    <s v="3.1242E+18"/>
    <n v="3"/>
    <x v="1"/>
    <s v="Active"/>
    <d v="2018-07-31T00:00:00"/>
    <d v="2019-07-01T00:00:00"/>
    <s v="Liability"/>
    <s v="Global Client Network GNB Inward"/>
    <x v="0"/>
    <n v="42416.75"/>
    <d v="2019-07-01T00:00:00"/>
    <s v="Brokerage"/>
    <s v="Inception"/>
    <m/>
    <d v="2020-01-22T00:00:00"/>
    <s v="Ahmedabad"/>
  </r>
  <r>
    <s v="B"/>
    <s v="0655001825 01"/>
    <n v="1"/>
    <x v="2"/>
    <s v="Inactive"/>
    <d v="2018-09-13T00:00:00"/>
    <d v="2019-09-12T00:00:00"/>
    <s v="Fire"/>
    <s v="Construction Power &amp; Infrastructure"/>
    <x v="0"/>
    <n v="4611.96"/>
    <d v="2018-09-13T00:00:00"/>
    <s v="Brokerage"/>
    <s v="Inception"/>
    <m/>
    <d v="2020-01-22T00:00:00"/>
    <s v="Ahmedabad"/>
  </r>
  <r>
    <s v="B"/>
    <s v="12139156"/>
    <n v="1"/>
    <x v="2"/>
    <s v="Active"/>
    <d v="2019-09-13T00:00:00"/>
    <d v="2020-09-12T00:00:00"/>
    <s v="Fire"/>
    <s v="Construction Power &amp; Infrastructure"/>
    <x v="0"/>
    <n v="4975.41"/>
    <d v="2019-09-13T00:00:00"/>
    <s v="Brokerage"/>
    <s v="Renewal"/>
    <m/>
    <d v="2020-01-22T00:00:00"/>
    <s v="Ahmedabad"/>
  </r>
  <r>
    <s v="DDD"/>
    <s v="9.9E+19"/>
    <n v="1"/>
    <x v="2"/>
    <s v="Active"/>
    <d v="2017-02-26T00:00:00"/>
    <d v="2018-02-25T00:00:00"/>
    <s v="Fire"/>
    <s v="Construction Power &amp; Infrastructure"/>
    <x v="2"/>
    <n v="992.51"/>
    <d v="2018-02-25T00:00:00"/>
    <s v="Brokerage"/>
    <s v="Inception"/>
    <m/>
    <d v="2020-01-22T00:00:00"/>
    <s v="Ahmedabad"/>
  </r>
  <r>
    <s v="DDD"/>
    <s v="9.9E+19"/>
    <n v="1"/>
    <x v="2"/>
    <s v="Inactive"/>
    <d v="2017-06-28T00:00:00"/>
    <d v="2018-06-27T00:00:00"/>
    <s v="Fire"/>
    <s v="Construction Power &amp; Infrastructure"/>
    <x v="2"/>
    <n v="61251.58"/>
    <d v="2017-06-28T00:00:00"/>
    <s v="Brokerage"/>
    <s v="Inception"/>
    <m/>
    <d v="2020-01-22T00:00:00"/>
    <s v="Ahmedabad"/>
  </r>
  <r>
    <s v="DDD"/>
    <s v="99000011170100000135'"/>
    <n v="1"/>
    <x v="2"/>
    <s v="Inactive"/>
    <d v="2017-06-28T00:00:00"/>
    <d v="2018-06-27T00:00:00"/>
    <s v="Fire"/>
    <s v="Construction Power &amp; Infrastructure"/>
    <x v="2"/>
    <n v="62070.81"/>
    <d v="2017-06-28T00:00:00"/>
    <s v="Brokerage"/>
    <s v="Inception"/>
    <m/>
    <d v="2020-01-22T00:00:00"/>
    <s v="Ahmedabad"/>
  </r>
  <r>
    <s v="DDD"/>
    <s v="9.9E+19"/>
    <n v="1"/>
    <x v="2"/>
    <s v="Active"/>
    <d v="2017-07-06T00:00:00"/>
    <d v="2018-07-05T00:00:00"/>
    <s v="Fire"/>
    <s v="Construction Power &amp; Infrastructure"/>
    <x v="2"/>
    <n v="1261.8399999999999"/>
    <d v="2017-07-06T00:00:00"/>
    <s v="Brokerage"/>
    <s v="Inception"/>
    <m/>
    <d v="2020-01-22T00:00:00"/>
    <s v="Ahmedabad"/>
  </r>
  <r>
    <s v="DDD"/>
    <s v="9.9E+19"/>
    <n v="1"/>
    <x v="2"/>
    <s v="Inactive"/>
    <d v="2018-06-28T00:00:00"/>
    <d v="2019-06-27T00:00:00"/>
    <s v="Fire"/>
    <s v="Construction Power &amp; Infrastructure"/>
    <x v="2"/>
    <n v="61936.46"/>
    <d v="2018-06-28T00:00:00"/>
    <s v="Brokerage"/>
    <s v="Renewal"/>
    <m/>
    <d v="2020-01-22T00:00:00"/>
    <s v="Ahmedabad"/>
  </r>
  <r>
    <s v="DDD"/>
    <s v="9.9E+19"/>
    <n v="1"/>
    <x v="2"/>
    <s v="Inactive"/>
    <d v="2018-06-28T00:00:00"/>
    <d v="2019-06-27T00:00:00"/>
    <s v="Fire"/>
    <s v="Construction Power &amp; Infrastructure"/>
    <x v="2"/>
    <n v="56276.26"/>
    <d v="2018-06-28T00:00:00"/>
    <s v="Brokerage"/>
    <s v="Renewal"/>
    <m/>
    <d v="2020-01-22T00:00:00"/>
    <s v="Ahmedabad"/>
  </r>
  <r>
    <s v="DDD"/>
    <s v="'99000011180100000284"/>
    <n v="1"/>
    <x v="2"/>
    <s v="Active"/>
    <d v="2019-01-01T00:00:00"/>
    <d v="2019-12-31T00:00:00"/>
    <s v="Fire"/>
    <s v="Construction Power &amp; Infrastructure"/>
    <x v="2"/>
    <n v="399509.89"/>
    <d v="2019-01-01T00:00:00"/>
    <s v="Brokerage"/>
    <s v="Renewal"/>
    <m/>
    <d v="2020-01-22T00:00:00"/>
    <s v="Ahmedabad"/>
  </r>
  <r>
    <s v="DDD"/>
    <s v="'99000011190100000078"/>
    <n v="1"/>
    <x v="2"/>
    <s v="Active"/>
    <d v="2019-06-28T00:00:00"/>
    <d v="2020-06-27T00:00:00"/>
    <s v="Fire"/>
    <s v="Construction Power &amp; Infrastructure"/>
    <x v="2"/>
    <n v="75395.039999999994"/>
    <d v="2019-06-28T00:00:00"/>
    <s v="Brokerage"/>
    <s v="Renewal"/>
    <m/>
    <d v="2020-01-22T00:00:00"/>
    <s v="Ahmedabad"/>
  </r>
  <r>
    <s v="DDD"/>
    <s v="'99000011190100000079"/>
    <n v="1"/>
    <x v="2"/>
    <s v="Active"/>
    <d v="2019-06-28T00:00:00"/>
    <d v="2020-06-27T00:00:00"/>
    <s v="Fire"/>
    <s v="Construction Power &amp; Infrastructure"/>
    <x v="2"/>
    <n v="53595"/>
    <d v="2019-06-28T00:00:00"/>
    <s v="Brokerage"/>
    <s v="Renewal"/>
    <m/>
    <d v="2020-01-22T00:00:00"/>
    <s v="Ahmedabad"/>
  </r>
  <r>
    <s v="DDD"/>
    <s v="9.9E+19"/>
    <n v="1"/>
    <x v="2"/>
    <s v="Active"/>
    <d v="2017-06-06T00:00:00"/>
    <d v="2018-06-05T00:00:00"/>
    <s v="Marine"/>
    <s v="Construction Power &amp; Infrastructure"/>
    <x v="2"/>
    <n v="2887.38"/>
    <d v="2017-07-06T00:00:00"/>
    <s v="Brokerage"/>
    <s v="Inception"/>
    <m/>
    <d v="2020-01-22T00:00:00"/>
    <s v="Ahmedabad"/>
  </r>
  <r>
    <s v="DDD"/>
    <s v="9.9E+19"/>
    <n v="1"/>
    <x v="2"/>
    <s v="Active"/>
    <d v="2017-03-29T00:00:00"/>
    <d v="2018-03-28T00:00:00"/>
    <s v="Miscellaneous"/>
    <s v="Construction Power &amp; Infrastructure"/>
    <x v="2"/>
    <n v="8961.75"/>
    <d v="2017-03-29T00:00:00"/>
    <s v="Brokerage"/>
    <s v="Inception"/>
    <m/>
    <d v="2020-01-22T00:00:00"/>
    <s v="Ahmedabad"/>
  </r>
  <r>
    <s v="DDD"/>
    <s v="'99000044175800000017"/>
    <n v="1"/>
    <x v="2"/>
    <s v="Inactive"/>
    <d v="2018-02-14T00:00:00"/>
    <d v="2019-02-13T00:00:00"/>
    <s v="Miscellaneous"/>
    <s v="Construction Power &amp; Infrastructure"/>
    <x v="2"/>
    <n v="3120.25"/>
    <d v="2018-02-14T00:00:00"/>
    <s v="Brokerage"/>
    <s v="Inception"/>
    <m/>
    <d v="2020-01-22T00:00:00"/>
    <s v="Ahmedabad"/>
  </r>
  <r>
    <s v="DDD"/>
    <s v="9.9E+19"/>
    <n v="1"/>
    <x v="2"/>
    <s v="Active"/>
    <d v="2018-09-10T00:00:00"/>
    <d v="2019-09-09T00:00:00"/>
    <s v="Miscellaneous"/>
    <s v="Construction Power &amp; Infrastructure"/>
    <x v="0"/>
    <n v="109.88"/>
    <d v="2018-09-10T00:00:00"/>
    <s v="Brokerage"/>
    <s v="Inception"/>
    <m/>
    <d v="2020-01-22T00:00:00"/>
    <s v="Ahmedabad"/>
  </r>
  <r>
    <s v="DDD"/>
    <s v="'99000044185800000014"/>
    <n v="1"/>
    <x v="2"/>
    <s v="Active"/>
    <d v="2019-02-14T00:00:00"/>
    <d v="2020-02-13T00:00:00"/>
    <s v="Miscellaneous"/>
    <s v="Construction Power &amp; Infrastructure"/>
    <x v="0"/>
    <n v="27069"/>
    <d v="2019-02-14T00:00:00"/>
    <s v="Brokerage"/>
    <s v="Renewal"/>
    <m/>
    <d v="2020-01-22T00:00:00"/>
    <s v="Ahmedabad"/>
  </r>
  <r>
    <s v="DDD"/>
    <s v="'99000044185900000001"/>
    <n v="1"/>
    <x v="2"/>
    <s v="Active"/>
    <d v="2018-08-14T00:00:00"/>
    <d v="2021-02-13T00:00:00"/>
    <s v="Fire"/>
    <s v="Construction Power &amp; Infrastructure"/>
    <x v="2"/>
    <n v="66556.88"/>
    <d v="2018-08-14T00:00:00"/>
    <s v="Brokerage"/>
    <s v="Inception"/>
    <m/>
    <d v="2020-01-22T00:00:00"/>
    <s v="Ahmedabad"/>
  </r>
  <r>
    <s v="DDD"/>
    <s v="9.9E+19"/>
    <n v="1"/>
    <x v="2"/>
    <s v="Inactive"/>
    <d v="2018-04-27T00:00:00"/>
    <d v="2019-04-26T00:00:00"/>
    <s v="Miscellaneous"/>
    <s v="Construction Power &amp; Infrastructure"/>
    <x v="0"/>
    <n v="149758.53"/>
    <d v="2018-05-27T00:00:00"/>
    <s v="Brokerage"/>
    <s v="Inception"/>
    <m/>
    <d v="2020-01-22T00:00:00"/>
    <s v="Ahmedabad"/>
  </r>
  <r>
    <s v="DDD"/>
    <s v="'99000046182400000053"/>
    <n v="1"/>
    <x v="2"/>
    <s v="Inactive"/>
    <d v="2018-07-16T00:00:00"/>
    <d v="2019-07-15T00:00:00"/>
    <s v="Miscellaneous"/>
    <s v="Construction Power &amp; Infrastructure"/>
    <x v="2"/>
    <n v="16533.25"/>
    <d v="2018-07-16T00:00:00"/>
    <s v="Brokerage"/>
    <s v="Inception"/>
    <m/>
    <d v="2020-01-22T00:00:00"/>
    <s v="Ahmedabad"/>
  </r>
  <r>
    <s v="DDD"/>
    <s v="'99000046192400000020"/>
    <n v="1"/>
    <x v="2"/>
    <s v="Active"/>
    <d v="2019-04-27T00:00:00"/>
    <d v="2019-05-26T00:00:00"/>
    <s v="Miscellaneous"/>
    <s v="Construction Power &amp; Infrastructure"/>
    <x v="0"/>
    <n v="21358.38"/>
    <d v="2019-04-27T00:00:00"/>
    <s v="Brokerage"/>
    <s v="Renewal"/>
    <m/>
    <d v="2020-01-22T00:00:00"/>
    <s v="Ahmedabad"/>
  </r>
  <r>
    <s v="DDD"/>
    <s v="'99000046192400000058"/>
    <n v="1"/>
    <x v="2"/>
    <s v="Active"/>
    <d v="2019-07-16T00:00:00"/>
    <d v="2020-07-15T00:00:00"/>
    <s v="Miscellaneous"/>
    <s v="Construction Power &amp; Infrastructure"/>
    <x v="2"/>
    <n v="10776.25"/>
    <d v="2019-07-16T00:00:00"/>
    <s v="Brokerage"/>
    <s v="Renewal"/>
    <m/>
    <d v="2020-01-22T00:00:00"/>
    <s v="Ahmedabad"/>
  </r>
  <r>
    <s v="DDD"/>
    <s v="&quot;_x0009_99000048170300000007&quot;"/>
    <n v="1"/>
    <x v="2"/>
    <s v="Active"/>
    <d v="2017-04-27T00:00:00"/>
    <d v="2018-04-26T00:00:00"/>
    <s v="Miscellaneous"/>
    <s v="Construction Power &amp; Infrastructure"/>
    <x v="2"/>
    <n v="7000"/>
    <d v="2018-04-26T00:00:00"/>
    <s v="Brokerage"/>
    <s v="Inception"/>
    <m/>
    <d v="2020-01-22T00:00:00"/>
    <s v="Ahmedabad"/>
  </r>
  <r>
    <s v="DDD"/>
    <s v="'99000044180700000012"/>
    <n v="1"/>
    <x v="2"/>
    <s v="Active"/>
    <d v="2019-02-14T00:00:00"/>
    <d v="2020-02-13T00:00:00"/>
    <s v="Engineering"/>
    <s v="Construction Power &amp; Infrastructure"/>
    <x v="0"/>
    <n v="12055.25"/>
    <d v="2019-02-14T00:00:00"/>
    <s v="Brokerage"/>
    <s v="Inception"/>
    <m/>
    <d v="2020-01-22T00:00:00"/>
    <s v="Ahmedabad"/>
  </r>
  <r>
    <s v="DDD"/>
    <s v="'99000044196500000008"/>
    <n v="1"/>
    <x v="2"/>
    <s v="Active"/>
    <d v="2019-04-01T00:00:00"/>
    <d v="2020-03-31T00:00:00"/>
    <s v="Engineering"/>
    <s v="Construction Power &amp; Infrastructure"/>
    <x v="0"/>
    <n v="7187.34"/>
    <d v="2019-04-01T00:00:00"/>
    <s v="Brokerage"/>
    <s v="Inception"/>
    <m/>
    <d v="2020-01-22T00:00:00"/>
    <s v="Ahmedabad"/>
  </r>
  <r>
    <s v="DDD"/>
    <s v="'99000044190300000004"/>
    <n v="1"/>
    <x v="2"/>
    <s v="Active"/>
    <d v="2019-04-20T00:00:00"/>
    <d v="2019-07-19T00:00:00"/>
    <s v="Engineering"/>
    <s v="Construction Power &amp; Infrastructure"/>
    <x v="2"/>
    <n v="40959.629999999997"/>
    <d v="2019-04-20T00:00:00"/>
    <s v="Brokerage"/>
    <s v="Renewal"/>
    <m/>
    <d v="2020-01-22T00:00:00"/>
    <s v="Ahmedabad"/>
  </r>
  <r>
    <s v="DDD"/>
    <s v="9.9E+19"/>
    <n v="1"/>
    <x v="2"/>
    <s v="Inactive"/>
    <d v="2017-06-17T00:00:00"/>
    <d v="2018-06-16T00:00:00"/>
    <s v="Engineering"/>
    <s v="Construction Power &amp; Infrastructure"/>
    <x v="2"/>
    <n v="8107.49"/>
    <d v="2018-07-16T00:00:00"/>
    <s v="Brokerage"/>
    <s v="Inception"/>
    <m/>
    <d v="2020-01-22T00:00:00"/>
    <s v="Ahmedabad"/>
  </r>
  <r>
    <s v="DDD"/>
    <s v="'99000044180300000056"/>
    <n v="1"/>
    <x v="2"/>
    <s v="Inactive"/>
    <d v="2018-10-20T00:00:00"/>
    <d v="2019-04-19T00:00:00"/>
    <s v="Engineering"/>
    <s v="Construction Power &amp; Infrastructure"/>
    <x v="2"/>
    <n v="101037"/>
    <d v="2018-10-20T00:00:00"/>
    <s v="Brokerage"/>
    <s v="Inception"/>
    <m/>
    <d v="2020-01-22T00:00:00"/>
    <s v="Ahmedabad"/>
  </r>
  <r>
    <s v="DDD"/>
    <s v="'99000044180300000064"/>
    <n v="1"/>
    <x v="2"/>
    <s v="Inactive"/>
    <d v="2019-01-09T00:00:00"/>
    <d v="2019-07-08T00:00:00"/>
    <s v="Engineering"/>
    <s v="Construction Power &amp; Infrastructure"/>
    <x v="2"/>
    <n v="16455"/>
    <d v="2019-01-09T00:00:00"/>
    <s v="Brokerage"/>
    <s v="Inception"/>
    <m/>
    <d v="2020-01-22T00:00:00"/>
    <s v="Ahmedabad"/>
  </r>
  <r>
    <s v="DDD"/>
    <s v="'99000044180300000076"/>
    <n v="1"/>
    <x v="2"/>
    <s v="Inactive"/>
    <d v="2019-03-27T00:00:00"/>
    <d v="2019-09-26T00:00:00"/>
    <s v="Engineering"/>
    <s v="Construction Power &amp; Infrastructure"/>
    <x v="2"/>
    <n v="67102"/>
    <d v="2019-03-27T00:00:00"/>
    <s v="Brokerage"/>
    <s v="Inception"/>
    <m/>
    <d v="2020-01-22T00:00:00"/>
    <s v="Ahmedabad"/>
  </r>
  <r>
    <s v="DDD"/>
    <s v="9.9E+19"/>
    <n v="1"/>
    <x v="2"/>
    <s v="Active"/>
    <d v="2017-01-09T00:00:00"/>
    <d v="2019-01-08T00:00:00"/>
    <s v="Engineering"/>
    <s v="Construction Power &amp; Infrastructure"/>
    <x v="2"/>
    <n v="8588.56"/>
    <d v="2017-04-10T00:00:00"/>
    <s v="Brokerage"/>
    <s v="Inception"/>
    <m/>
    <d v="2020-01-22T00:00:00"/>
    <s v="Ahmedabad"/>
  </r>
  <r>
    <s v="DDD"/>
    <s v="9.9E+19"/>
    <n v="1"/>
    <x v="2"/>
    <s v="Active"/>
    <d v="2017-02-08T00:00:00"/>
    <d v="2018-08-07T00:00:00"/>
    <s v="Engineering"/>
    <s v="Construction Power &amp; Infrastructure"/>
    <x v="2"/>
    <n v="3050.6"/>
    <d v="2017-02-08T00:00:00"/>
    <s v="Brokerage"/>
    <s v="Inception"/>
    <m/>
    <d v="2020-01-22T00:00:00"/>
    <s v="Ahmedabad"/>
  </r>
  <r>
    <s v="DDD"/>
    <s v="9.9E+19"/>
    <n v="1"/>
    <x v="2"/>
    <s v="Active"/>
    <d v="2017-02-08T00:00:00"/>
    <d v="2018-08-07T00:00:00"/>
    <s v="Engineering"/>
    <s v="Construction Power &amp; Infrastructure"/>
    <x v="2"/>
    <n v="3050.6"/>
    <d v="2017-08-07T00:00:00"/>
    <s v="Brokerage"/>
    <s v="Inception"/>
    <m/>
    <d v="2020-01-22T00:00:00"/>
    <s v="Ahmedabad"/>
  </r>
  <r>
    <s v="DDD"/>
    <s v="9.9E+19"/>
    <n v="1"/>
    <x v="2"/>
    <s v="Active"/>
    <d v="2016-10-20T00:00:00"/>
    <d v="2018-04-19T00:00:00"/>
    <s v="Engineering"/>
    <s v="Construction Power &amp; Infrastructure"/>
    <x v="2"/>
    <n v="40309.5"/>
    <d v="2017-12-30T00:00:00"/>
    <s v="Brokerage"/>
    <s v="Inception"/>
    <m/>
    <d v="2020-01-22T00:00:00"/>
    <s v="Ahmedabad"/>
  </r>
  <r>
    <s v="DDD"/>
    <s v="9.9E+19"/>
    <n v="1"/>
    <x v="2"/>
    <s v="Active"/>
    <d v="2016-10-20T00:00:00"/>
    <d v="2018-04-19T00:00:00"/>
    <s v="Engineering"/>
    <s v="Construction Power &amp; Infrastructure"/>
    <x v="2"/>
    <n v="40309.68"/>
    <d v="2017-02-06T00:00:00"/>
    <s v="Brokerage"/>
    <s v="Inception"/>
    <m/>
    <d v="2020-01-22T00:00:00"/>
    <s v="Ahmedabad"/>
  </r>
  <r>
    <s v="DDD"/>
    <s v="9.9E+19"/>
    <n v="1"/>
    <x v="2"/>
    <s v="Active"/>
    <d v="2016-10-20T00:00:00"/>
    <d v="2018-04-19T00:00:00"/>
    <s v="Engineering"/>
    <s v="Construction Power &amp; Infrastructure"/>
    <x v="2"/>
    <n v="40309.68"/>
    <d v="2017-05-25T00:00:00"/>
    <s v="Brokerage"/>
    <s v="Inception"/>
    <m/>
    <d v="2020-01-22T00:00:00"/>
    <s v="Ahmedabad"/>
  </r>
  <r>
    <s v="DDD"/>
    <s v="9.9E+19"/>
    <n v="1"/>
    <x v="2"/>
    <s v="Active"/>
    <d v="2016-10-20T00:00:00"/>
    <d v="2018-04-19T00:00:00"/>
    <s v="Engineering"/>
    <s v="Construction Power &amp; Infrastructure"/>
    <x v="2"/>
    <n v="40309.68"/>
    <d v="2017-09-12T00:00:00"/>
    <s v="Brokerage"/>
    <s v="Inception"/>
    <m/>
    <d v="2020-01-22T00:00:00"/>
    <s v="Ahmedabad"/>
  </r>
  <r>
    <s v="DDD"/>
    <s v="9.9E+19"/>
    <n v="1"/>
    <x v="2"/>
    <s v="Active"/>
    <d v="2016-10-20T00:00:00"/>
    <d v="2018-04-19T00:00:00"/>
    <s v="Engineering"/>
    <s v="Construction Power &amp; Infrastructure"/>
    <x v="2"/>
    <n v="50909.599999999999"/>
    <d v="2016-10-20T00:00:00"/>
    <s v="Brokerage"/>
    <s v="Inception"/>
    <m/>
    <d v="2020-01-22T00:00:00"/>
    <s v="Ahmedabad"/>
  </r>
  <r>
    <s v="DDD"/>
    <s v="9.9E+19"/>
    <n v="1"/>
    <x v="2"/>
    <s v="Active"/>
    <d v="2016-12-27T00:00:00"/>
    <d v="2018-07-26T00:00:00"/>
    <s v="Engineering"/>
    <s v="Construction Power &amp; Infrastructure"/>
    <x v="2"/>
    <n v="31079.56"/>
    <d v="2017-03-27T00:00:00"/>
    <s v="Brokerage"/>
    <s v="Inception"/>
    <m/>
    <d v="2020-01-22T00:00:00"/>
    <s v="Ahmedabad"/>
  </r>
  <r>
    <s v="DDD"/>
    <s v="9.9E+19"/>
    <n v="1"/>
    <x v="2"/>
    <s v="Active"/>
    <d v="2016-12-27T00:00:00"/>
    <d v="2018-07-26T00:00:00"/>
    <s v="Engineering"/>
    <s v="Construction Power &amp; Infrastructure"/>
    <x v="2"/>
    <n v="31079.56"/>
    <d v="2017-06-27T00:00:00"/>
    <s v="Brokerage"/>
    <s v="Inception"/>
    <m/>
    <d v="2020-01-22T00:00:00"/>
    <s v="Ahmedabad"/>
  </r>
  <r>
    <s v="DDD"/>
    <s v="9.9E+19"/>
    <n v="1"/>
    <x v="2"/>
    <s v="Active"/>
    <d v="2016-12-27T00:00:00"/>
    <d v="2018-07-26T00:00:00"/>
    <s v="Engineering"/>
    <s v="Construction Power &amp; Infrastructure"/>
    <x v="2"/>
    <n v="31079.56"/>
    <d v="2017-09-27T00:00:00"/>
    <s v="Brokerage"/>
    <s v="Inception"/>
    <m/>
    <d v="2020-01-22T00:00:00"/>
    <s v="Ahmedabad"/>
  </r>
  <r>
    <s v="DDD"/>
    <s v="9.9E+19"/>
    <n v="1"/>
    <x v="2"/>
    <s v="Active"/>
    <d v="2016-12-27T00:00:00"/>
    <d v="2018-07-26T00:00:00"/>
    <s v="Engineering"/>
    <s v="Construction Power &amp; Infrastructure"/>
    <x v="2"/>
    <n v="31088.49"/>
    <d v="2017-12-27T00:00:00"/>
    <s v="Brokerage"/>
    <s v="Inception"/>
    <m/>
    <d v="2020-01-22T00:00:00"/>
    <s v="Ahmedabad"/>
  </r>
  <r>
    <s v="DDD"/>
    <s v="9.9E+19"/>
    <n v="1"/>
    <x v="2"/>
    <s v="Active"/>
    <d v="2016-12-27T00:00:00"/>
    <d v="2018-07-26T00:00:00"/>
    <s v="Engineering"/>
    <s v="Construction Power &amp; Infrastructure"/>
    <x v="2"/>
    <n v="39249.53"/>
    <d v="2016-12-27T00:00:00"/>
    <s v="Brokerage"/>
    <s v="Inception"/>
    <m/>
    <d v="2020-01-22T00:00:00"/>
    <s v="Ahmedabad"/>
  </r>
  <r>
    <s v="DDD"/>
    <s v="9.9E+19"/>
    <n v="1"/>
    <x v="2"/>
    <s v="Active"/>
    <d v="2017-08-07T00:00:00"/>
    <d v="2018-08-06T00:00:00"/>
    <s v="Engineering"/>
    <s v="Construction Power &amp; Infrastructure"/>
    <x v="2"/>
    <n v="877.71"/>
    <d v="2018-08-06T00:00:00"/>
    <s v="Brokerage"/>
    <s v="Inception"/>
    <m/>
    <d v="2020-01-22T00:00:00"/>
    <s v="Ahmedabad"/>
  </r>
  <r>
    <s v="DDD"/>
    <s v="9.9E+19"/>
    <n v="1"/>
    <x v="2"/>
    <s v="Active"/>
    <d v="2017-07-06T00:00:00"/>
    <d v="2018-07-05T00:00:00"/>
    <s v="Engineering"/>
    <s v="Construction Power &amp; Infrastructure"/>
    <x v="2"/>
    <n v="7398.74"/>
    <d v="2018-07-05T00:00:00"/>
    <s v="Brokerage"/>
    <s v="Inception"/>
    <m/>
    <d v="2020-01-22T00:00:00"/>
    <s v="Ahmedabad"/>
  </r>
  <r>
    <s v="DDD"/>
    <s v="9.9E+19"/>
    <n v="1"/>
    <x v="2"/>
    <s v="Active"/>
    <d v="2017-10-09T00:00:00"/>
    <d v="2018-10-08T00:00:00"/>
    <s v="Engineering"/>
    <s v="Construction Power &amp; Infrastructure"/>
    <x v="2"/>
    <n v="15429.84"/>
    <d v="2017-10-09T00:00:00"/>
    <s v="Brokerage"/>
    <s v="Inception"/>
    <m/>
    <d v="2020-01-22T00:00:00"/>
    <s v="Ahmedabad"/>
  </r>
  <r>
    <s v="DDD"/>
    <s v="'99000044180300000009"/>
    <n v="1"/>
    <x v="2"/>
    <s v="Active"/>
    <d v="2018-04-30T00:00:00"/>
    <d v="2020-10-30T00:00:00"/>
    <s v="Engineering"/>
    <s v="Construction Power &amp; Infrastructure"/>
    <x v="2"/>
    <n v="4278.13"/>
    <d v="2019-12-27T00:00:00"/>
    <s v="Brokerage"/>
    <s v="Inception"/>
    <m/>
    <d v="2020-01-22T00:00:00"/>
    <s v="Ahmedabad"/>
  </r>
  <r>
    <s v="DDD"/>
    <s v="'99000044180300000009"/>
    <n v="1"/>
    <x v="2"/>
    <s v="Active"/>
    <d v="2018-04-30T00:00:00"/>
    <d v="2020-10-30T00:00:00"/>
    <s v="Engineering"/>
    <s v="Construction Power &amp; Infrastructure"/>
    <x v="2"/>
    <n v="4278.13"/>
    <d v="2020-04-06T00:00:00"/>
    <s v="Brokerage"/>
    <s v="Inception"/>
    <m/>
    <d v="2020-01-22T00:00:00"/>
    <s v="Ahmedabad"/>
  </r>
  <r>
    <s v="DDD"/>
    <s v="'99000044180300000009"/>
    <n v="1"/>
    <x v="2"/>
    <s v="Active"/>
    <d v="2018-04-30T00:00:00"/>
    <d v="2020-10-30T00:00:00"/>
    <s v="Engineering"/>
    <s v="Construction Power &amp; Infrastructure"/>
    <x v="2"/>
    <n v="4278.25"/>
    <d v="2020-07-16T00:00:00"/>
    <s v="Brokerage"/>
    <s v="Inception"/>
    <m/>
    <d v="2020-01-22T00:00:00"/>
    <s v="Ahmedabad"/>
  </r>
  <r>
    <s v="DDD"/>
    <s v="'99000044180300000009"/>
    <n v="1"/>
    <x v="2"/>
    <s v="Active"/>
    <d v="2018-04-30T00:00:00"/>
    <d v="2020-10-30T00:00:00"/>
    <s v="Engineering"/>
    <s v="Construction Power &amp; Infrastructure"/>
    <x v="2"/>
    <n v="4278.25"/>
    <d v="2020-07-16T00:00:00"/>
    <s v="Brokerage"/>
    <s v="Inception"/>
    <m/>
    <d v="2020-01-22T00:00:00"/>
    <s v="Ahmedabad"/>
  </r>
  <r>
    <s v="DDD"/>
    <s v="'99000044180300000009"/>
    <n v="1"/>
    <x v="2"/>
    <s v="Active"/>
    <d v="2018-04-30T00:00:00"/>
    <d v="2020-10-30T00:00:00"/>
    <s v="Engineering"/>
    <s v="Construction Power &amp; Infrastructure"/>
    <x v="2"/>
    <n v="4278.25"/>
    <d v="2020-07-16T00:00:00"/>
    <s v="Brokerage"/>
    <s v="Inception"/>
    <m/>
    <d v="2020-01-22T00:00:00"/>
    <s v="Ahmedabad"/>
  </r>
  <r>
    <s v="DDD"/>
    <s v="'99000044180300000009"/>
    <n v="1"/>
    <x v="2"/>
    <s v="Active"/>
    <d v="2018-04-30T00:00:00"/>
    <d v="2020-10-30T00:00:00"/>
    <s v="Engineering"/>
    <s v="Construction Power &amp; Infrastructure"/>
    <x v="2"/>
    <n v="4278.25"/>
    <d v="2020-07-16T00:00:00"/>
    <s v="Brokerage"/>
    <s v="Inception"/>
    <m/>
    <d v="2020-01-22T00:00:00"/>
    <s v="Ahmedabad"/>
  </r>
  <r>
    <s v="DDD"/>
    <s v="'99000044180300000009"/>
    <n v="1"/>
    <x v="2"/>
    <s v="Active"/>
    <d v="2018-04-30T00:00:00"/>
    <d v="2020-10-30T00:00:00"/>
    <s v="Engineering"/>
    <s v="Construction Power &amp; Infrastructure"/>
    <x v="2"/>
    <n v="4705.88"/>
    <d v="2018-08-09T00:00:00"/>
    <s v="Brokerage"/>
    <s v="Inception"/>
    <m/>
    <d v="2020-01-22T00:00:00"/>
    <s v="Ahmedabad"/>
  </r>
  <r>
    <s v="DDD"/>
    <s v="'99000044180300000009"/>
    <n v="1"/>
    <x v="2"/>
    <s v="Active"/>
    <d v="2018-04-30T00:00:00"/>
    <d v="2020-10-30T00:00:00"/>
    <s v="Engineering"/>
    <s v="Construction Power &amp; Infrastructure"/>
    <x v="2"/>
    <n v="4705.88"/>
    <d v="2018-11-18T00:00:00"/>
    <s v="Brokerage"/>
    <s v="Inception"/>
    <m/>
    <d v="2020-01-22T00:00:00"/>
    <s v="Ahmedabad"/>
  </r>
  <r>
    <s v="DDD"/>
    <s v="'99000044180300000009"/>
    <n v="1"/>
    <x v="2"/>
    <s v="Active"/>
    <d v="2018-04-30T00:00:00"/>
    <d v="2020-10-30T00:00:00"/>
    <s v="Engineering"/>
    <s v="Construction Power &amp; Infrastructure"/>
    <x v="2"/>
    <n v="4705.88"/>
    <d v="2019-02-27T00:00:00"/>
    <s v="Brokerage"/>
    <s v="Inception"/>
    <m/>
    <d v="2020-01-22T00:00:00"/>
    <s v="Ahmedabad"/>
  </r>
  <r>
    <s v="DDD"/>
    <s v="'99000044180300000009"/>
    <n v="1"/>
    <x v="2"/>
    <s v="Active"/>
    <d v="2018-04-30T00:00:00"/>
    <d v="2020-10-30T00:00:00"/>
    <s v="Engineering"/>
    <s v="Construction Power &amp; Infrastructure"/>
    <x v="2"/>
    <n v="4705.88"/>
    <d v="2019-06-08T00:00:00"/>
    <s v="Brokerage"/>
    <s v="Inception"/>
    <m/>
    <d v="2020-01-22T00:00:00"/>
    <s v="Ahmedabad"/>
  </r>
  <r>
    <s v="DDD"/>
    <s v="'99000044180300000009"/>
    <n v="1"/>
    <x v="2"/>
    <s v="Active"/>
    <d v="2018-04-30T00:00:00"/>
    <d v="2020-10-30T00:00:00"/>
    <s v="Engineering"/>
    <s v="Construction Power &amp; Infrastructure"/>
    <x v="2"/>
    <n v="4705.88"/>
    <d v="2019-09-17T00:00:00"/>
    <s v="Brokerage"/>
    <s v="Inception"/>
    <m/>
    <d v="2020-01-22T00:00:00"/>
    <s v="Ahmedabad"/>
  </r>
  <r>
    <s v="DDD"/>
    <s v="'99000044180300000009"/>
    <n v="1"/>
    <x v="2"/>
    <s v="Active"/>
    <d v="2018-04-30T00:00:00"/>
    <d v="2020-10-30T00:00:00"/>
    <s v="Engineering"/>
    <s v="Construction Power &amp; Infrastructure"/>
    <x v="2"/>
    <n v="6417.13"/>
    <d v="2018-04-30T00:00:00"/>
    <s v="Brokerage"/>
    <s v="Inception"/>
    <m/>
    <d v="2020-01-22T00:00:00"/>
    <s v="Ahmedabad"/>
  </r>
  <r>
    <s v="DDD"/>
    <s v="'99000044180300000047"/>
    <n v="1"/>
    <x v="2"/>
    <s v="Active"/>
    <d v="2018-08-27T00:00:00"/>
    <d v="2020-08-26T00:00:00"/>
    <s v="Engineering"/>
    <s v="Construction Power &amp; Infrastructure"/>
    <x v="2"/>
    <n v="70935.55"/>
    <d v="2020-02-27T00:00:00"/>
    <s v="Brokerage"/>
    <s v="Inception"/>
    <m/>
    <d v="2020-01-22T00:00:00"/>
    <s v="Ahmedabad"/>
  </r>
  <r>
    <s v="DDD"/>
    <s v="'99000044180300000047"/>
    <n v="1"/>
    <x v="2"/>
    <s v="Active"/>
    <d v="2018-08-27T00:00:00"/>
    <d v="2020-08-26T00:00:00"/>
    <s v="Engineering"/>
    <s v="Construction Power &amp; Infrastructure"/>
    <x v="2"/>
    <n v="70935.55"/>
    <d v="2020-02-27T00:00:00"/>
    <s v="Brokerage"/>
    <s v="Inception"/>
    <m/>
    <d v="2020-01-22T00:00:00"/>
    <s v="Ahmedabad"/>
  </r>
  <r>
    <s v="DDD"/>
    <s v="'99000044180300000047"/>
    <n v="1"/>
    <x v="2"/>
    <s v="Active"/>
    <d v="2018-08-27T00:00:00"/>
    <d v="2020-08-26T00:00:00"/>
    <s v="Engineering"/>
    <s v="Construction Power &amp; Infrastructure"/>
    <x v="2"/>
    <n v="70935.55"/>
    <d v="2020-02-27T00:00:00"/>
    <s v="Brokerage"/>
    <s v="Inception"/>
    <m/>
    <d v="2020-01-22T00:00:00"/>
    <s v="Ahmedabad"/>
  </r>
  <r>
    <s v="DDD"/>
    <s v="'99000044180300000047"/>
    <n v="1"/>
    <x v="2"/>
    <s v="Active"/>
    <d v="2018-08-27T00:00:00"/>
    <d v="2020-08-26T00:00:00"/>
    <s v="Engineering"/>
    <s v="Construction Power &amp; Infrastructure"/>
    <x v="2"/>
    <n v="70935.55"/>
    <d v="2020-02-27T00:00:00"/>
    <s v="Brokerage"/>
    <s v="Inception"/>
    <m/>
    <d v="2020-01-22T00:00:00"/>
    <s v="Ahmedabad"/>
  </r>
  <r>
    <s v="DDD"/>
    <s v="'99000044180300000047"/>
    <n v="1"/>
    <x v="2"/>
    <s v="Active"/>
    <d v="2018-08-27T00:00:00"/>
    <d v="2020-08-26T00:00:00"/>
    <s v="Engineering"/>
    <s v="Construction Power &amp; Infrastructure"/>
    <x v="2"/>
    <n v="90281.89"/>
    <d v="2018-11-27T00:00:00"/>
    <s v="Brokerage"/>
    <s v="Inception"/>
    <m/>
    <d v="2020-01-22T00:00:00"/>
    <s v="Ahmedabad"/>
  </r>
  <r>
    <s v="DDD"/>
    <s v="'99000044180300000047"/>
    <n v="1"/>
    <x v="2"/>
    <s v="Active"/>
    <d v="2018-08-27T00:00:00"/>
    <d v="2020-08-26T00:00:00"/>
    <s v="Engineering"/>
    <s v="Construction Power &amp; Infrastructure"/>
    <x v="2"/>
    <n v="90281.89"/>
    <d v="2019-02-27T00:00:00"/>
    <s v="Brokerage"/>
    <s v="Inception"/>
    <m/>
    <d v="2020-01-22T00:00:00"/>
    <s v="Ahmedabad"/>
  </r>
  <r>
    <s v="DDD"/>
    <s v="'99000044180300000047"/>
    <n v="1"/>
    <x v="2"/>
    <s v="Active"/>
    <d v="2018-08-27T00:00:00"/>
    <d v="2020-08-26T00:00:00"/>
    <s v="Engineering"/>
    <s v="Construction Power &amp; Infrastructure"/>
    <x v="2"/>
    <n v="90281.89"/>
    <d v="2019-05-27T00:00:00"/>
    <s v="Brokerage"/>
    <s v="Inception"/>
    <m/>
    <d v="2020-01-22T00:00:00"/>
    <s v="Ahmedabad"/>
  </r>
  <r>
    <s v="DDD"/>
    <s v="'99000044180300000047"/>
    <n v="1"/>
    <x v="2"/>
    <s v="Active"/>
    <d v="2018-08-27T00:00:00"/>
    <d v="2020-08-26T00:00:00"/>
    <s v="Engineering"/>
    <s v="Construction Power &amp; Infrastructure"/>
    <x v="2"/>
    <n v="90281.89"/>
    <d v="2019-08-27T00:00:00"/>
    <s v="Brokerage"/>
    <s v="Inception"/>
    <m/>
    <d v="2020-01-22T00:00:00"/>
    <s v="Ahmedabad"/>
  </r>
  <r>
    <s v="DDD"/>
    <s v="'99000044180300000047"/>
    <n v="1"/>
    <x v="2"/>
    <s v="Active"/>
    <d v="2018-08-27T00:00:00"/>
    <d v="2020-08-26T00:00:00"/>
    <s v="Engineering"/>
    <s v="Construction Power &amp; Infrastructure"/>
    <x v="2"/>
    <n v="90281.89"/>
    <d v="2019-11-27T00:00:00"/>
    <s v="Brokerage"/>
    <s v="Inception"/>
    <m/>
    <d v="2020-01-22T00:00:00"/>
    <s v="Ahmedabad"/>
  </r>
  <r>
    <s v="DDD"/>
    <s v="'99000044180300000047"/>
    <n v="1"/>
    <x v="2"/>
    <s v="Active"/>
    <d v="2018-08-27T00:00:00"/>
    <d v="2020-08-26T00:00:00"/>
    <s v="Engineering"/>
    <s v="Construction Power &amp; Infrastructure"/>
    <x v="2"/>
    <n v="122525.38"/>
    <d v="2018-08-27T00:00:00"/>
    <s v="Brokerage"/>
    <s v="Inception"/>
    <m/>
    <d v="2020-01-22T00:00:00"/>
    <s v="Ahmedabad"/>
  </r>
  <r>
    <s v="DDD"/>
    <s v="'99000044180300000048"/>
    <n v="1"/>
    <x v="2"/>
    <s v="Active"/>
    <d v="2018-08-14T00:00:00"/>
    <d v="2021-02-13T00:00:00"/>
    <s v="Engineering"/>
    <s v="Construction Power &amp; Infrastructure"/>
    <x v="2"/>
    <n v="62399.23"/>
    <d v="2020-08-14T00:00:00"/>
    <s v="Brokerage"/>
    <s v="Inception"/>
    <m/>
    <d v="2020-01-22T00:00:00"/>
    <s v="Ahmedabad"/>
  </r>
  <r>
    <s v="DDD"/>
    <s v="'99000044180300000048"/>
    <n v="1"/>
    <x v="2"/>
    <s v="Active"/>
    <d v="2018-08-14T00:00:00"/>
    <d v="2021-02-13T00:00:00"/>
    <s v="Engineering"/>
    <s v="Construction Power &amp; Infrastructure"/>
    <x v="2"/>
    <n v="62399.23"/>
    <d v="2020-08-14T00:00:00"/>
    <s v="Brokerage"/>
    <s v="Inception"/>
    <m/>
    <d v="2020-01-22T00:00:00"/>
    <s v="Ahmedabad"/>
  </r>
  <r>
    <s v="DDD"/>
    <s v="'99000044180300000048"/>
    <n v="1"/>
    <x v="2"/>
    <s v="Active"/>
    <d v="2018-08-14T00:00:00"/>
    <d v="2021-02-13T00:00:00"/>
    <s v="Engineering"/>
    <s v="Construction Power &amp; Infrastructure"/>
    <x v="2"/>
    <n v="62399.23"/>
    <d v="2020-08-14T00:00:00"/>
    <s v="Brokerage"/>
    <s v="Inception"/>
    <m/>
    <d v="2020-01-22T00:00:00"/>
    <s v="Ahmedabad"/>
  </r>
  <r>
    <s v="DDD"/>
    <s v="'99000044180300000048"/>
    <n v="1"/>
    <x v="2"/>
    <s v="Active"/>
    <d v="2018-08-14T00:00:00"/>
    <d v="2021-02-13T00:00:00"/>
    <s v="Engineering"/>
    <s v="Construction Power &amp; Infrastructure"/>
    <x v="2"/>
    <n v="62399.23"/>
    <d v="2020-08-14T00:00:00"/>
    <s v="Brokerage"/>
    <s v="Inception"/>
    <m/>
    <d v="2020-01-22T00:00:00"/>
    <s v="Ahmedabad"/>
  </r>
  <r>
    <s v="DDD"/>
    <s v="'99000044180300000048"/>
    <n v="1"/>
    <x v="2"/>
    <s v="Active"/>
    <d v="2018-08-14T00:00:00"/>
    <d v="2021-02-13T00:00:00"/>
    <s v="Engineering"/>
    <s v="Construction Power &amp; Infrastructure"/>
    <x v="2"/>
    <n v="62399.23"/>
    <d v="2020-08-14T00:00:00"/>
    <s v="Brokerage"/>
    <s v="Inception"/>
    <m/>
    <d v="2020-01-22T00:00:00"/>
    <s v="Ahmedabad"/>
  </r>
  <r>
    <s v="DDD"/>
    <s v="'99000044180300000048"/>
    <n v="1"/>
    <x v="2"/>
    <s v="Active"/>
    <d v="2018-08-14T00:00:00"/>
    <d v="2021-02-13T00:00:00"/>
    <s v="Engineering"/>
    <s v="Construction Power &amp; Infrastructure"/>
    <x v="2"/>
    <n v="62399.23"/>
    <d v="2020-08-14T00:00:00"/>
    <s v="Brokerage"/>
    <s v="Inception"/>
    <m/>
    <d v="2020-01-22T00:00:00"/>
    <s v="Ahmedabad"/>
  </r>
  <r>
    <s v="DDD"/>
    <s v="'99000044180300000048"/>
    <n v="1"/>
    <x v="2"/>
    <s v="Active"/>
    <d v="2018-08-14T00:00:00"/>
    <d v="2021-02-13T00:00:00"/>
    <s v="Engineering"/>
    <s v="Construction Power &amp; Infrastructure"/>
    <x v="2"/>
    <n v="62399.23"/>
    <d v="2020-08-14T00:00:00"/>
    <s v="Brokerage"/>
    <s v="Inception"/>
    <m/>
    <d v="2020-01-22T00:00:00"/>
    <s v="Ahmedabad"/>
  </r>
  <r>
    <s v="DDD"/>
    <s v="'99000044180300000048"/>
    <n v="1"/>
    <x v="2"/>
    <s v="Active"/>
    <d v="2018-08-14T00:00:00"/>
    <d v="2021-02-13T00:00:00"/>
    <s v="Engineering"/>
    <s v="Construction Power &amp; Infrastructure"/>
    <x v="2"/>
    <n v="62399.23"/>
    <d v="2020-08-14T00:00:00"/>
    <s v="Brokerage"/>
    <s v="Inception"/>
    <m/>
    <d v="2020-01-22T00:00:00"/>
    <s v="Ahmedabad"/>
  </r>
  <r>
    <s v="DDD"/>
    <s v="'99000044180300000048"/>
    <n v="1"/>
    <x v="2"/>
    <s v="Active"/>
    <d v="2018-08-14T00:00:00"/>
    <d v="2021-02-13T00:00:00"/>
    <s v="Engineering"/>
    <s v="Construction Power &amp; Infrastructure"/>
    <x v="2"/>
    <n v="62399.4"/>
    <d v="2020-02-14T00:00:00"/>
    <s v="Brokerage"/>
    <s v="Inception"/>
    <m/>
    <d v="2020-01-22T00:00:00"/>
    <s v="Ahmedabad"/>
  </r>
  <r>
    <s v="DDD"/>
    <s v="'99000044180300000048"/>
    <n v="1"/>
    <x v="2"/>
    <s v="Active"/>
    <d v="2018-08-14T00:00:00"/>
    <d v="2021-02-13T00:00:00"/>
    <s v="Engineering"/>
    <s v="Construction Power &amp; Infrastructure"/>
    <x v="2"/>
    <n v="62399.4"/>
    <d v="2020-05-14T00:00:00"/>
    <s v="Brokerage"/>
    <s v="Inception"/>
    <m/>
    <d v="2020-01-22T00:00:00"/>
    <s v="Ahmedabad"/>
  </r>
  <r>
    <s v="DDD"/>
    <s v="'99000044180300000048"/>
    <n v="1"/>
    <x v="2"/>
    <s v="Active"/>
    <d v="2018-08-14T00:00:00"/>
    <d v="2021-02-13T00:00:00"/>
    <s v="Engineering"/>
    <s v="Construction Power &amp; Infrastructure"/>
    <x v="2"/>
    <n v="62399.4"/>
    <d v="2019-11-14T00:00:00"/>
    <s v="Brokerage"/>
    <s v="Inception"/>
    <m/>
    <d v="2020-01-22T00:00:00"/>
    <s v="Ahmedabad"/>
  </r>
  <r>
    <s v="DDD"/>
    <s v="'99000044180300000048"/>
    <n v="1"/>
    <x v="2"/>
    <s v="Active"/>
    <d v="2018-08-14T00:00:00"/>
    <d v="2021-02-13T00:00:00"/>
    <s v="Engineering"/>
    <s v="Construction Power &amp; Infrastructure"/>
    <x v="2"/>
    <n v="68639.38"/>
    <d v="2018-11-14T00:00:00"/>
    <s v="Brokerage"/>
    <s v="Inception"/>
    <m/>
    <d v="2020-01-22T00:00:00"/>
    <s v="Ahmedabad"/>
  </r>
  <r>
    <s v="DDD"/>
    <s v="'99000044180300000048"/>
    <n v="1"/>
    <x v="2"/>
    <s v="Active"/>
    <d v="2018-08-14T00:00:00"/>
    <d v="2021-02-13T00:00:00"/>
    <s v="Engineering"/>
    <s v="Construction Power &amp; Infrastructure"/>
    <x v="2"/>
    <n v="68639.38"/>
    <d v="2019-02-14T00:00:00"/>
    <s v="Brokerage"/>
    <s v="Inception"/>
    <m/>
    <d v="2020-01-22T00:00:00"/>
    <s v="Ahmedabad"/>
  </r>
  <r>
    <s v="DDD"/>
    <s v="'99000044180300000048"/>
    <n v="1"/>
    <x v="2"/>
    <s v="Active"/>
    <d v="2018-08-14T00:00:00"/>
    <d v="2021-02-13T00:00:00"/>
    <s v="Engineering"/>
    <s v="Construction Power &amp; Infrastructure"/>
    <x v="2"/>
    <n v="68639.38"/>
    <d v="2019-05-14T00:00:00"/>
    <s v="Brokerage"/>
    <s v="Inception"/>
    <m/>
    <d v="2020-01-22T00:00:00"/>
    <s v="Ahmedabad"/>
  </r>
  <r>
    <s v="DDD"/>
    <s v="'99000044180300000048"/>
    <n v="1"/>
    <x v="2"/>
    <s v="Active"/>
    <d v="2018-08-14T00:00:00"/>
    <d v="2021-02-13T00:00:00"/>
    <s v="Engineering"/>
    <s v="Construction Power &amp; Infrastructure"/>
    <x v="2"/>
    <n v="68639.38"/>
    <d v="2019-08-14T00:00:00"/>
    <s v="Brokerage"/>
    <s v="Inception"/>
    <m/>
    <d v="2020-01-22T00:00:00"/>
    <s v="Ahmedabad"/>
  </r>
  <r>
    <s v="DDD"/>
    <s v="'99000044180300000048"/>
    <n v="1"/>
    <x v="2"/>
    <s v="Active"/>
    <d v="2018-08-14T00:00:00"/>
    <d v="2021-02-13T00:00:00"/>
    <s v="Engineering"/>
    <s v="Construction Power &amp; Infrastructure"/>
    <x v="2"/>
    <n v="99839.08"/>
    <d v="2018-08-14T00:00:00"/>
    <s v="Brokerage"/>
    <s v="Inception"/>
    <m/>
    <d v="2020-01-22T00:00:00"/>
    <s v="Ahmedabad"/>
  </r>
  <r>
    <s v="DDD"/>
    <s v="'99000044180300000053"/>
    <n v="1"/>
    <x v="2"/>
    <s v="Active"/>
    <d v="2018-09-25T00:00:00"/>
    <d v="2020-09-24T00:00:00"/>
    <s v="Engineering"/>
    <s v="Construction Power &amp; Infrastructure"/>
    <x v="2"/>
    <n v="65412.72"/>
    <d v="2020-03-25T00:00:00"/>
    <s v="Brokerage"/>
    <s v="Inception"/>
    <m/>
    <d v="2020-01-22T00:00:00"/>
    <s v="Ahmedabad"/>
  </r>
  <r>
    <s v="DDD"/>
    <s v="'99000044180300000053"/>
    <n v="1"/>
    <x v="2"/>
    <s v="Active"/>
    <d v="2018-09-25T00:00:00"/>
    <d v="2020-09-24T00:00:00"/>
    <s v="Engineering"/>
    <s v="Construction Power &amp; Infrastructure"/>
    <x v="2"/>
    <n v="83253.179999999993"/>
    <d v="2018-12-25T00:00:00"/>
    <s v="Brokerage"/>
    <s v="Inception"/>
    <m/>
    <d v="2020-01-22T00:00:00"/>
    <s v="Ahmedabad"/>
  </r>
  <r>
    <s v="DDD"/>
    <s v="'99000044180300000053"/>
    <n v="1"/>
    <x v="2"/>
    <s v="Active"/>
    <d v="2018-09-25T00:00:00"/>
    <d v="2020-09-24T00:00:00"/>
    <s v="Engineering"/>
    <s v="Construction Power &amp; Infrastructure"/>
    <x v="2"/>
    <n v="83253.179999999993"/>
    <d v="2019-03-25T00:00:00"/>
    <s v="Brokerage"/>
    <s v="Inception"/>
    <m/>
    <d v="2020-01-22T00:00:00"/>
    <s v="Ahmedabad"/>
  </r>
  <r>
    <s v="DDD"/>
    <s v="'99000044180300000053"/>
    <n v="1"/>
    <x v="2"/>
    <s v="Active"/>
    <d v="2018-09-25T00:00:00"/>
    <d v="2020-09-24T00:00:00"/>
    <s v="Engineering"/>
    <s v="Construction Power &amp; Infrastructure"/>
    <x v="2"/>
    <n v="83253.179999999993"/>
    <d v="2019-06-25T00:00:00"/>
    <s v="Brokerage"/>
    <s v="Inception"/>
    <m/>
    <d v="2020-01-22T00:00:00"/>
    <s v="Ahmedabad"/>
  </r>
  <r>
    <s v="DDD"/>
    <s v="'99000044180300000053"/>
    <n v="1"/>
    <x v="2"/>
    <s v="Active"/>
    <d v="2018-09-25T00:00:00"/>
    <d v="2020-09-24T00:00:00"/>
    <s v="Engineering"/>
    <s v="Construction Power &amp; Infrastructure"/>
    <x v="2"/>
    <n v="83253.179999999993"/>
    <d v="2019-09-25T00:00:00"/>
    <s v="Brokerage"/>
    <s v="Inception"/>
    <m/>
    <d v="2020-01-22T00:00:00"/>
    <s v="Ahmedabad"/>
  </r>
  <r>
    <s v="DDD"/>
    <s v="'99000044180300000053"/>
    <n v="1"/>
    <x v="2"/>
    <s v="Active"/>
    <d v="2018-09-25T00:00:00"/>
    <d v="2020-09-24T00:00:00"/>
    <s v="Engineering"/>
    <s v="Construction Power &amp; Infrastructure"/>
    <x v="2"/>
    <n v="83253.179999999993"/>
    <d v="2019-12-25T00:00:00"/>
    <s v="Brokerage"/>
    <s v="Inception"/>
    <m/>
    <d v="2020-01-22T00:00:00"/>
    <s v="Ahmedabad"/>
  </r>
  <r>
    <s v="DDD"/>
    <s v="'99000044180300000053"/>
    <n v="1"/>
    <x v="2"/>
    <s v="Active"/>
    <d v="2018-09-25T00:00:00"/>
    <d v="2020-09-24T00:00:00"/>
    <s v="Engineering"/>
    <s v="Construction Power &amp; Infrastructure"/>
    <x v="2"/>
    <n v="112986.38"/>
    <d v="2018-09-25T00:00:00"/>
    <s v="Brokerage"/>
    <s v="Inception"/>
    <m/>
    <d v="2020-01-22T00:00:00"/>
    <s v="Ahmedabad"/>
  </r>
  <r>
    <s v="DDD"/>
    <s v="'99000044180300000074"/>
    <n v="1"/>
    <x v="2"/>
    <s v="Active"/>
    <d v="2019-03-07T00:00:00"/>
    <d v="2020-06-06T00:00:00"/>
    <s v="Engineering"/>
    <s v="Construction Power &amp; Infrastructure"/>
    <x v="2"/>
    <n v="11360"/>
    <d v="2019-03-07T00:00:00"/>
    <s v="Brokerage"/>
    <s v="Inception"/>
    <m/>
    <d v="2020-01-22T00:00:00"/>
    <s v="Ahmedabad"/>
  </r>
  <r>
    <s v="DDD"/>
    <s v="'99000044180300000078"/>
    <n v="1"/>
    <x v="2"/>
    <s v="Active"/>
    <d v="2019-03-25T00:00:00"/>
    <d v="2021-03-24T00:00:00"/>
    <s v="Engineering"/>
    <s v="Construction Power &amp; Infrastructure"/>
    <x v="2"/>
    <n v="120474.73"/>
    <d v="2020-12-08T00:00:00"/>
    <s v="Brokerage"/>
    <s v="Inception"/>
    <m/>
    <d v="2020-01-22T00:00:00"/>
    <s v="Ahmedabad"/>
  </r>
  <r>
    <s v="DDD"/>
    <s v="'99000044180300000078"/>
    <n v="1"/>
    <x v="2"/>
    <s v="Active"/>
    <d v="2019-03-25T00:00:00"/>
    <d v="2021-03-24T00:00:00"/>
    <s v="Engineering"/>
    <s v="Construction Power &amp; Infrastructure"/>
    <x v="2"/>
    <n v="120474.73"/>
    <d v="2020-12-08T00:00:00"/>
    <s v="Brokerage"/>
    <s v="Inception"/>
    <m/>
    <d v="2020-01-22T00:00:00"/>
    <s v="Ahmedabad"/>
  </r>
  <r>
    <s v="DDD"/>
    <s v="'99000044180300000078"/>
    <n v="1"/>
    <x v="2"/>
    <s v="Active"/>
    <d v="2019-03-25T00:00:00"/>
    <d v="2021-03-24T00:00:00"/>
    <s v="Engineering"/>
    <s v="Construction Power &amp; Infrastructure"/>
    <x v="2"/>
    <n v="153332.03"/>
    <d v="2020-01-31T00:00:00"/>
    <s v="Brokerage"/>
    <s v="Inception"/>
    <m/>
    <d v="2020-01-22T00:00:00"/>
    <s v="Ahmedabad"/>
  </r>
  <r>
    <s v="DDD"/>
    <s v="'99000044180300000078"/>
    <n v="1"/>
    <x v="2"/>
    <s v="Active"/>
    <d v="2019-03-25T00:00:00"/>
    <d v="2021-03-24T00:00:00"/>
    <s v="Engineering"/>
    <s v="Construction Power &amp; Infrastructure"/>
    <x v="2"/>
    <n v="153332.03"/>
    <d v="2020-05-14T00:00:00"/>
    <s v="Brokerage"/>
    <s v="Inception"/>
    <m/>
    <d v="2020-01-22T00:00:00"/>
    <s v="Ahmedabad"/>
  </r>
  <r>
    <s v="DDD"/>
    <s v="'99000044180300000078"/>
    <n v="1"/>
    <x v="2"/>
    <s v="Active"/>
    <d v="2019-03-25T00:00:00"/>
    <d v="2021-03-24T00:00:00"/>
    <s v="Engineering"/>
    <s v="Construction Power &amp; Infrastructure"/>
    <x v="2"/>
    <n v="153332.03"/>
    <d v="2020-08-26T00:00:00"/>
    <s v="Brokerage"/>
    <s v="Inception"/>
    <m/>
    <d v="2020-01-22T00:00:00"/>
    <s v="Ahmedabad"/>
  </r>
  <r>
    <s v="DDD"/>
    <s v="'99000044180300000078"/>
    <n v="1"/>
    <x v="2"/>
    <s v="Active"/>
    <d v="2019-03-25T00:00:00"/>
    <d v="2021-03-24T00:00:00"/>
    <s v="Engineering"/>
    <s v="Construction Power &amp; Infrastructure"/>
    <x v="2"/>
    <n v="153332.03"/>
    <d v="2019-07-07T00:00:00"/>
    <s v="Brokerage"/>
    <s v="Inception"/>
    <m/>
    <d v="2020-01-22T00:00:00"/>
    <s v="Ahmedabad"/>
  </r>
  <r>
    <s v="DDD"/>
    <s v="'99000044180300000078"/>
    <n v="1"/>
    <x v="2"/>
    <s v="Active"/>
    <d v="2019-03-25T00:00:00"/>
    <d v="2021-03-24T00:00:00"/>
    <s v="Engineering"/>
    <s v="Construction Power &amp; Infrastructure"/>
    <x v="2"/>
    <n v="153332.03"/>
    <d v="2019-10-19T00:00:00"/>
    <s v="Brokerage"/>
    <s v="Inception"/>
    <m/>
    <d v="2020-01-22T00:00:00"/>
    <s v="Ahmedabad"/>
  </r>
  <r>
    <s v="DDD"/>
    <s v="'99000044180300000078"/>
    <n v="1"/>
    <x v="2"/>
    <s v="Active"/>
    <d v="2019-03-25T00:00:00"/>
    <d v="2021-03-24T00:00:00"/>
    <s v="Engineering"/>
    <s v="Construction Power &amp; Infrastructure"/>
    <x v="2"/>
    <n v="208093.46"/>
    <d v="2019-03-25T00:00:00"/>
    <s v="Brokerage"/>
    <s v="Inception"/>
    <m/>
    <d v="2020-01-22T00:00:00"/>
    <s v="Ahmedabad"/>
  </r>
  <r>
    <s v="DDD"/>
    <s v="'99000044180700000011"/>
    <n v="1"/>
    <x v="2"/>
    <s v="Active"/>
    <d v="2019-02-18T00:00:00"/>
    <d v="2020-02-17T00:00:00"/>
    <s v="Engineering"/>
    <s v="Construction Power &amp; Infrastructure"/>
    <x v="2"/>
    <n v="19113.41"/>
    <d v="2019-02-18T00:00:00"/>
    <s v="Brokerage"/>
    <s v="Inception"/>
    <m/>
    <d v="2020-01-22T00:00:00"/>
    <s v="Ahmedabad"/>
  </r>
  <r>
    <s v="XYZ"/>
    <s v="141400/11/2018/484"/>
    <n v="1"/>
    <x v="2"/>
    <s v="Active"/>
    <d v="2017-10-21T00:00:00"/>
    <d v="2018-10-20T00:00:00"/>
    <s v="Fire"/>
    <s v="Construction Power &amp; Infrastructure"/>
    <x v="2"/>
    <n v="10118.39"/>
    <d v="2017-10-21T00:00:00"/>
    <s v="Brokerage"/>
    <s v="Inception"/>
    <m/>
    <d v="2020-01-22T00:00:00"/>
    <s v="Ahmedabad"/>
  </r>
  <r>
    <s v="XYZ"/>
    <s v="141400/48/2018/1288"/>
    <n v="1"/>
    <x v="2"/>
    <s v="Active"/>
    <d v="2017-10-21T00:00:00"/>
    <d v="2018-10-20T00:00:00"/>
    <s v="Miscellaneous"/>
    <s v="Construction Power &amp; Infrastructure"/>
    <x v="2"/>
    <n v="2254.63"/>
    <d v="2017-10-21T00:00:00"/>
    <s v="Brokerage"/>
    <s v="Inception"/>
    <m/>
    <d v="2020-01-22T00:00:00"/>
    <s v="Ahmedabad"/>
  </r>
  <r>
    <s v="XYZ"/>
    <s v="'1213004416P107726014 / 1213002116P107726019"/>
    <n v="1"/>
    <x v="2"/>
    <s v="Active"/>
    <d v="2019-02-28T00:00:00"/>
    <d v="2019-05-27T00:00:00"/>
    <s v="Engineering"/>
    <s v="Construction Power &amp; Infrastructure"/>
    <x v="2"/>
    <n v="21929.45"/>
    <d v="2019-03-01T00:00:00"/>
    <s v="Brokerage"/>
    <s v="Renewal"/>
    <m/>
    <d v="2020-01-22T00:00:00"/>
    <s v="Ahmedabad"/>
  </r>
  <r>
    <s v="XYZ"/>
    <s v="'1213004416P109402880"/>
    <n v="1"/>
    <x v="2"/>
    <s v="Active"/>
    <d v="2016-09-23T00:00:00"/>
    <d v="2019-09-22T00:00:00"/>
    <s v="Engineering"/>
    <s v="Construction Power &amp; Infrastructure"/>
    <x v="1"/>
    <n v="31589.25"/>
    <d v="2017-12-23T00:00:00"/>
    <s v="Brokerage"/>
    <s v="Endorsement"/>
    <m/>
    <d v="2020-01-22T00:00:00"/>
    <s v="Ahmedabad"/>
  </r>
  <r>
    <s v="XYZ"/>
    <s v="'1213004416P109402880"/>
    <n v="1"/>
    <x v="2"/>
    <s v="Active"/>
    <d v="2016-09-23T00:00:00"/>
    <d v="2019-09-22T00:00:00"/>
    <s v="Engineering"/>
    <s v="Construction Power &amp; Infrastructure"/>
    <x v="1"/>
    <n v="31589.25"/>
    <d v="2018-03-23T00:00:00"/>
    <s v="Brokerage"/>
    <s v="Endorsement"/>
    <m/>
    <d v="2020-01-22T00:00:00"/>
    <s v="Ahmedabad"/>
  </r>
  <r>
    <s v="XYZ"/>
    <s v="'1213004416P109402880"/>
    <n v="1"/>
    <x v="2"/>
    <s v="Active"/>
    <d v="2016-09-23T00:00:00"/>
    <d v="2019-09-22T00:00:00"/>
    <s v="Engineering"/>
    <s v="Construction Power &amp; Infrastructure"/>
    <x v="1"/>
    <n v="31589.25"/>
    <d v="2018-06-23T00:00:00"/>
    <s v="Brokerage"/>
    <s v="Endorsement"/>
    <m/>
    <d v="2020-01-22T00:00:00"/>
    <s v="Ahmedabad"/>
  </r>
  <r>
    <s v="XYZ"/>
    <s v="'1213004416P109402880"/>
    <n v="1"/>
    <x v="2"/>
    <s v="Active"/>
    <d v="2016-09-23T00:00:00"/>
    <d v="2019-09-22T00:00:00"/>
    <s v="Engineering"/>
    <s v="Construction Power &amp; Infrastructure"/>
    <x v="1"/>
    <n v="31589.25"/>
    <d v="2018-09-23T00:00:00"/>
    <s v="Brokerage"/>
    <s v="Endorsement"/>
    <m/>
    <d v="2020-01-22T00:00:00"/>
    <s v="Ahmedabad"/>
  </r>
  <r>
    <s v="XYZ"/>
    <s v="'1213004416P109402880"/>
    <n v="1"/>
    <x v="2"/>
    <s v="Active"/>
    <d v="2016-09-23T00:00:00"/>
    <d v="2019-09-22T00:00:00"/>
    <s v="Engineering"/>
    <s v="Construction Power &amp; Infrastructure"/>
    <x v="1"/>
    <n v="31589.25"/>
    <d v="2018-12-23T00:00:00"/>
    <s v="Brokerage"/>
    <s v="Endorsement"/>
    <m/>
    <d v="2020-01-22T00:00:00"/>
    <s v="Ahmedabad"/>
  </r>
  <r>
    <s v="XYZ"/>
    <s v="'1213004416P109402880"/>
    <n v="1"/>
    <x v="2"/>
    <s v="Active"/>
    <d v="2016-09-23T00:00:00"/>
    <d v="2019-09-22T00:00:00"/>
    <s v="Engineering"/>
    <s v="Construction Power &amp; Infrastructure"/>
    <x v="1"/>
    <n v="31589.25"/>
    <d v="2019-03-23T00:00:00"/>
    <s v="Brokerage"/>
    <s v="Endorsement"/>
    <m/>
    <d v="2020-01-22T00:00:00"/>
    <s v="Ahmedabad"/>
  </r>
  <r>
    <s v="XYZ"/>
    <s v="'1213004416P109402880"/>
    <n v="1"/>
    <x v="2"/>
    <s v="Active"/>
    <d v="2016-09-23T00:00:00"/>
    <d v="2019-09-22T00:00:00"/>
    <s v="Engineering"/>
    <s v="Construction Power &amp; Infrastructure"/>
    <x v="1"/>
    <n v="31589.3"/>
    <d v="2016-12-23T00:00:00"/>
    <s v="Brokerage"/>
    <s v="Endorsement"/>
    <m/>
    <d v="2020-01-22T00:00:00"/>
    <s v="Ahmedabad"/>
  </r>
  <r>
    <s v="XYZ"/>
    <s v="'1213004416P109402880"/>
    <n v="1"/>
    <x v="2"/>
    <s v="Active"/>
    <d v="2016-09-23T00:00:00"/>
    <d v="2019-09-22T00:00:00"/>
    <s v="Engineering"/>
    <s v="Construction Power &amp; Infrastructure"/>
    <x v="1"/>
    <n v="31589.3"/>
    <d v="2017-03-23T00:00:00"/>
    <s v="Brokerage"/>
    <s v="Endorsement"/>
    <m/>
    <d v="2020-01-22T00:00:00"/>
    <s v="Ahmedabad"/>
  </r>
  <r>
    <s v="XYZ"/>
    <s v="'1213004416P109402880"/>
    <n v="1"/>
    <x v="2"/>
    <s v="Active"/>
    <d v="2016-09-23T00:00:00"/>
    <d v="2019-09-22T00:00:00"/>
    <s v="Engineering"/>
    <s v="Construction Power &amp; Infrastructure"/>
    <x v="1"/>
    <n v="31589.3"/>
    <d v="2017-06-23T00:00:00"/>
    <s v="Brokerage"/>
    <s v="Endorsement"/>
    <m/>
    <d v="2020-01-22T00:00:00"/>
    <s v="Ahmedabad"/>
  </r>
  <r>
    <s v="XYZ"/>
    <s v="'1213004416P109402880"/>
    <n v="1"/>
    <x v="2"/>
    <s v="Active"/>
    <d v="2016-09-23T00:00:00"/>
    <d v="2019-09-22T00:00:00"/>
    <s v="Engineering"/>
    <s v="Construction Power &amp; Infrastructure"/>
    <x v="1"/>
    <n v="31589.3"/>
    <d v="2017-09-23T00:00:00"/>
    <s v="Brokerage"/>
    <s v="Endorsement"/>
    <m/>
    <d v="2020-01-22T00:00:00"/>
    <s v="Ahmedabad"/>
  </r>
  <r>
    <s v="XYZ"/>
    <s v="'1213004416P109402880"/>
    <n v="1"/>
    <x v="2"/>
    <s v="Active"/>
    <d v="2016-09-23T00:00:00"/>
    <d v="2019-09-22T00:00:00"/>
    <s v="Engineering"/>
    <s v="Construction Power &amp; Infrastructure"/>
    <x v="1"/>
    <n v="183374.9"/>
    <d v="2016-09-23T00:00:00"/>
    <s v="Brokerage"/>
    <s v="Endorsement"/>
    <m/>
    <d v="2020-01-22T00:00:00"/>
    <s v="Ahmedabad"/>
  </r>
  <r>
    <s v="XYZ"/>
    <s v="5004/118413988/00/000"/>
    <n v="1"/>
    <x v="2"/>
    <s v="Active"/>
    <d v="2016-09-21T00:00:00"/>
    <d v="2020-06-20T00:00:00"/>
    <s v="Engineering"/>
    <s v="Construction Power &amp; Infrastructure"/>
    <x v="2"/>
    <m/>
    <d v="2018-09-21T00:00:00"/>
    <s v="Brokerage"/>
    <s v="Endorsement"/>
    <m/>
    <d v="2020-01-22T00:00:00"/>
    <s v="Ahmedabad"/>
  </r>
  <r>
    <s v="XYZ"/>
    <s v="5004/118413988/00/000"/>
    <n v="1"/>
    <x v="2"/>
    <s v="Active"/>
    <d v="2016-09-21T00:00:00"/>
    <d v="2020-06-20T00:00:00"/>
    <s v="Engineering"/>
    <s v="Construction Power &amp; Infrastructure"/>
    <x v="2"/>
    <m/>
    <d v="2018-12-21T00:00:00"/>
    <s v="Brokerage"/>
    <s v="Endorsement"/>
    <m/>
    <d v="2020-01-22T00:00:00"/>
    <s v="Ahmedabad"/>
  </r>
  <r>
    <s v="XYZ"/>
    <s v="'42040044180300000018"/>
    <n v="1"/>
    <x v="2"/>
    <s v="Active"/>
    <d v="2018-08-28T00:00:00"/>
    <d v="2020-08-23T00:00:00"/>
    <s v="Engineering"/>
    <s v="Construction Power &amp; Infrastructure"/>
    <x v="1"/>
    <n v="93516.75"/>
    <d v="2020-05-07T00:00:00"/>
    <s v="Brokerage"/>
    <s v="Inception"/>
    <m/>
    <d v="2020-01-22T00:00:00"/>
    <s v="Ahmedabad"/>
  </r>
  <r>
    <s v="XYZ"/>
    <s v="'42040044180300000018"/>
    <n v="1"/>
    <x v="2"/>
    <s v="Active"/>
    <d v="2018-08-28T00:00:00"/>
    <d v="2020-08-23T00:00:00"/>
    <s v="Engineering"/>
    <s v="Construction Power &amp; Infrastructure"/>
    <x v="1"/>
    <n v="93516.75"/>
    <d v="2020-05-07T00:00:00"/>
    <s v="Brokerage"/>
    <s v="Inception"/>
    <m/>
    <d v="2020-01-22T00:00:00"/>
    <s v="Ahmedabad"/>
  </r>
  <r>
    <s v="XYZ"/>
    <s v="'42040044180300000018"/>
    <n v="1"/>
    <x v="2"/>
    <s v="Active"/>
    <d v="2018-08-28T00:00:00"/>
    <d v="2020-08-23T00:00:00"/>
    <s v="Engineering"/>
    <s v="Construction Power &amp; Infrastructure"/>
    <x v="1"/>
    <n v="93516.75"/>
    <d v="2020-05-07T00:00:00"/>
    <s v="Brokerage"/>
    <s v="Inception"/>
    <m/>
    <d v="2020-01-22T00:00:00"/>
    <s v="Ahmedabad"/>
  </r>
  <r>
    <s v="XYZ"/>
    <s v="'42040044180300000018"/>
    <n v="1"/>
    <x v="2"/>
    <s v="Active"/>
    <d v="2018-08-28T00:00:00"/>
    <d v="2020-08-23T00:00:00"/>
    <s v="Engineering"/>
    <s v="Construction Power &amp; Infrastructure"/>
    <x v="1"/>
    <n v="93517.25"/>
    <d v="2020-01-25T00:00:00"/>
    <s v="Brokerage"/>
    <s v="Inception"/>
    <m/>
    <d v="2020-01-22T00:00:00"/>
    <s v="Ahmedabad"/>
  </r>
  <r>
    <s v="XYZ"/>
    <s v="'42040044180300000018"/>
    <n v="1"/>
    <x v="2"/>
    <s v="Active"/>
    <d v="2018-08-28T00:00:00"/>
    <d v="2020-08-23T00:00:00"/>
    <s v="Engineering"/>
    <s v="Construction Power &amp; Infrastructure"/>
    <x v="1"/>
    <n v="100710.88"/>
    <d v="2018-12-09T00:00:00"/>
    <s v="Brokerage"/>
    <s v="Inception"/>
    <m/>
    <d v="2020-01-22T00:00:00"/>
    <s v="Ahmedabad"/>
  </r>
  <r>
    <s v="XYZ"/>
    <s v="'42040044180300000018"/>
    <n v="1"/>
    <x v="2"/>
    <s v="Active"/>
    <d v="2018-08-28T00:00:00"/>
    <d v="2020-08-23T00:00:00"/>
    <s v="Engineering"/>
    <s v="Construction Power &amp; Infrastructure"/>
    <x v="1"/>
    <n v="100710.88"/>
    <d v="2019-03-22T00:00:00"/>
    <s v="Brokerage"/>
    <s v="Inception"/>
    <m/>
    <d v="2020-01-22T00:00:00"/>
    <s v="Ahmedabad"/>
  </r>
  <r>
    <s v="XYZ"/>
    <s v="'42040044180300000018"/>
    <n v="1"/>
    <x v="2"/>
    <s v="Active"/>
    <d v="2018-08-28T00:00:00"/>
    <d v="2020-08-23T00:00:00"/>
    <s v="Engineering"/>
    <s v="Construction Power &amp; Infrastructure"/>
    <x v="1"/>
    <n v="100710.88"/>
    <d v="2019-07-03T00:00:00"/>
    <s v="Brokerage"/>
    <s v="Inception"/>
    <m/>
    <d v="2020-01-22T00:00:00"/>
    <s v="Ahmedabad"/>
  </r>
  <r>
    <s v="XYZ"/>
    <s v="'42040044180300000018"/>
    <n v="1"/>
    <x v="2"/>
    <s v="Active"/>
    <d v="2018-08-28T00:00:00"/>
    <d v="2020-08-23T00:00:00"/>
    <s v="Engineering"/>
    <s v="Construction Power &amp; Infrastructure"/>
    <x v="1"/>
    <n v="100710.88"/>
    <d v="2019-10-14T00:00:00"/>
    <s v="Brokerage"/>
    <s v="Inception"/>
    <m/>
    <d v="2020-01-22T00:00:00"/>
    <s v="Ahmedabad"/>
  </r>
  <r>
    <s v="XYZ"/>
    <s v="'42040044180300000018"/>
    <n v="1"/>
    <x v="2"/>
    <s v="Active"/>
    <d v="2018-08-28T00:00:00"/>
    <d v="2020-08-23T00:00:00"/>
    <s v="Engineering"/>
    <s v="Construction Power &amp; Infrastructure"/>
    <x v="1"/>
    <n v="129485.38"/>
    <d v="2018-08-28T00:00:00"/>
    <s v="Brokerage"/>
    <s v="Inception"/>
    <m/>
    <d v="2020-01-22T00:00:00"/>
    <s v="Ahmedabad"/>
  </r>
  <r>
    <s v="XYZ"/>
    <s v="1213004416P107726014  (SCE)/1213002116P107726019 ( MCE)"/>
    <n v="1"/>
    <x v="2"/>
    <s v="Inactive"/>
    <d v="2016-08-29T00:00:00"/>
    <d v="2019-02-28T00:00:00"/>
    <s v="Engineering"/>
    <s v="Construction Power &amp; Infrastructure"/>
    <x v="2"/>
    <n v="55777.3"/>
    <d v="2016-08-29T00:00:00"/>
    <s v="Brokerage"/>
    <s v="Inception"/>
    <m/>
    <d v="2020-01-22T00:00:00"/>
    <s v="Ahmedabad"/>
  </r>
  <r>
    <s v="XYZ"/>
    <s v="'11120044170300000014"/>
    <n v="1"/>
    <x v="2"/>
    <s v="Active"/>
    <d v="2018-03-23T00:00:00"/>
    <d v="2020-09-22T00:00:00"/>
    <s v="Engineering"/>
    <s v="Construction Power &amp; Infrastructure"/>
    <x v="2"/>
    <n v="26763.4"/>
    <d v="2019-12-23T00:00:00"/>
    <s v="Brokerage"/>
    <s v="Inception"/>
    <m/>
    <d v="2020-01-22T00:00:00"/>
    <s v="Ahmedabad"/>
  </r>
  <r>
    <s v="XYZ"/>
    <s v="'11120044170300000014"/>
    <n v="1"/>
    <x v="2"/>
    <s v="Active"/>
    <d v="2018-03-23T00:00:00"/>
    <d v="2020-09-22T00:00:00"/>
    <s v="Engineering"/>
    <s v="Construction Power &amp; Infrastructure"/>
    <x v="2"/>
    <n v="26763.4"/>
    <d v="2020-03-23T00:00:00"/>
    <s v="Brokerage"/>
    <s v="Inception"/>
    <m/>
    <d v="2020-01-22T00:00:00"/>
    <s v="Ahmedabad"/>
  </r>
  <r>
    <s v="XYZ"/>
    <s v="'11120044170300000014"/>
    <n v="1"/>
    <x v="2"/>
    <s v="Active"/>
    <d v="2018-03-23T00:00:00"/>
    <d v="2020-09-22T00:00:00"/>
    <s v="Engineering"/>
    <s v="Construction Power &amp; Infrastructure"/>
    <x v="2"/>
    <n v="26763.439999999999"/>
    <d v="2018-06-23T00:00:00"/>
    <s v="Brokerage"/>
    <s v="Inception"/>
    <m/>
    <d v="2020-01-22T00:00:00"/>
    <s v="Ahmedabad"/>
  </r>
  <r>
    <s v="XYZ"/>
    <s v="'11120044170300000014"/>
    <n v="1"/>
    <x v="2"/>
    <s v="Active"/>
    <d v="2018-03-23T00:00:00"/>
    <d v="2020-09-22T00:00:00"/>
    <s v="Engineering"/>
    <s v="Construction Power &amp; Infrastructure"/>
    <x v="2"/>
    <n v="26763.439999999999"/>
    <d v="2018-09-23T00:00:00"/>
    <s v="Brokerage"/>
    <s v="Inception"/>
    <m/>
    <d v="2020-01-22T00:00:00"/>
    <s v="Ahmedabad"/>
  </r>
  <r>
    <s v="XYZ"/>
    <s v="'11120044170300000014"/>
    <n v="1"/>
    <x v="2"/>
    <s v="Active"/>
    <d v="2018-03-23T00:00:00"/>
    <d v="2020-09-22T00:00:00"/>
    <s v="Engineering"/>
    <s v="Construction Power &amp; Infrastructure"/>
    <x v="2"/>
    <n v="26763.439999999999"/>
    <d v="2018-12-23T00:00:00"/>
    <s v="Brokerage"/>
    <s v="Inception"/>
    <m/>
    <d v="2020-01-22T00:00:00"/>
    <s v="Ahmedabad"/>
  </r>
  <r>
    <s v="XYZ"/>
    <s v="'11120044170300000014"/>
    <n v="1"/>
    <x v="2"/>
    <s v="Active"/>
    <d v="2018-03-23T00:00:00"/>
    <d v="2020-09-22T00:00:00"/>
    <s v="Engineering"/>
    <s v="Construction Power &amp; Infrastructure"/>
    <x v="2"/>
    <n v="26763.439999999999"/>
    <d v="2019-03-23T00:00:00"/>
    <s v="Brokerage"/>
    <s v="Inception"/>
    <m/>
    <d v="2020-01-22T00:00:00"/>
    <s v="Ahmedabad"/>
  </r>
  <r>
    <s v="XYZ"/>
    <s v="'11120044170300000014"/>
    <n v="1"/>
    <x v="2"/>
    <s v="Active"/>
    <d v="2018-03-23T00:00:00"/>
    <d v="2020-09-22T00:00:00"/>
    <s v="Engineering"/>
    <s v="Construction Power &amp; Infrastructure"/>
    <x v="2"/>
    <n v="26763.439999999999"/>
    <d v="2019-06-23T00:00:00"/>
    <s v="Brokerage"/>
    <s v="Inception"/>
    <m/>
    <d v="2020-01-22T00:00:00"/>
    <s v="Ahmedabad"/>
  </r>
  <r>
    <s v="XYZ"/>
    <s v="'11120044170300000014"/>
    <n v="1"/>
    <x v="2"/>
    <s v="Active"/>
    <d v="2018-03-23T00:00:00"/>
    <d v="2020-09-22T00:00:00"/>
    <s v="Engineering"/>
    <s v="Construction Power &amp; Infrastructure"/>
    <x v="2"/>
    <n v="26763.439999999999"/>
    <d v="2019-09-23T00:00:00"/>
    <s v="Brokerage"/>
    <s v="Inception"/>
    <m/>
    <d v="2020-01-22T00:00:00"/>
    <s v="Ahmedabad"/>
  </r>
  <r>
    <s v="XYZ"/>
    <s v="'11120044170300000014"/>
    <n v="1"/>
    <x v="2"/>
    <s v="Active"/>
    <d v="2018-03-23T00:00:00"/>
    <d v="2020-09-22T00:00:00"/>
    <s v="Engineering"/>
    <s v="Construction Power &amp; Infrastructure"/>
    <x v="2"/>
    <n v="39440.839999999997"/>
    <d v="2018-03-23T00:00:00"/>
    <s v="Brokerage"/>
    <s v="Inception"/>
    <m/>
    <d v="2020-01-22T00:00:00"/>
    <s v="Ahmedabad"/>
  </r>
  <r>
    <s v="XYZ"/>
    <s v="11120044180300000010'"/>
    <n v="1"/>
    <x v="2"/>
    <s v="Active"/>
    <d v="2018-08-09T00:00:00"/>
    <d v="2021-08-08T00:00:00"/>
    <s v="Engineering"/>
    <s v="Construction Power &amp; Infrastructure"/>
    <x v="2"/>
    <n v="14274.76"/>
    <d v="2019-11-09T00:00:00"/>
    <s v="Brokerage"/>
    <s v="Inception"/>
    <m/>
    <d v="2020-01-22T00:00:00"/>
    <s v="Ahmedabad"/>
  </r>
  <r>
    <s v="XYZ"/>
    <s v="11120044180300000010'"/>
    <n v="1"/>
    <x v="2"/>
    <s v="Active"/>
    <d v="2018-08-09T00:00:00"/>
    <d v="2021-08-08T00:00:00"/>
    <s v="Engineering"/>
    <s v="Construction Power &amp; Infrastructure"/>
    <x v="2"/>
    <n v="14274.76"/>
    <d v="2020-02-09T00:00:00"/>
    <s v="Brokerage"/>
    <s v="Inception"/>
    <m/>
    <d v="2020-01-22T00:00:00"/>
    <s v="Ahmedabad"/>
  </r>
  <r>
    <s v="XYZ"/>
    <s v="11120044180300000010'"/>
    <n v="1"/>
    <x v="2"/>
    <s v="Active"/>
    <d v="2018-08-09T00:00:00"/>
    <d v="2021-08-08T00:00:00"/>
    <s v="Engineering"/>
    <s v="Construction Power &amp; Infrastructure"/>
    <x v="2"/>
    <n v="14274.76"/>
    <d v="2020-05-09T00:00:00"/>
    <s v="Brokerage"/>
    <s v="Inception"/>
    <m/>
    <d v="2020-01-22T00:00:00"/>
    <s v="Ahmedabad"/>
  </r>
  <r>
    <s v="XYZ"/>
    <s v="11120044180300000010'"/>
    <n v="1"/>
    <x v="2"/>
    <s v="Active"/>
    <d v="2018-08-09T00:00:00"/>
    <d v="2021-08-08T00:00:00"/>
    <s v="Engineering"/>
    <s v="Construction Power &amp; Infrastructure"/>
    <x v="2"/>
    <n v="14274.76"/>
    <d v="2020-08-09T00:00:00"/>
    <s v="Brokerage"/>
    <s v="Inception"/>
    <m/>
    <d v="2020-01-22T00:00:00"/>
    <s v="Ahmedabad"/>
  </r>
  <r>
    <s v="XYZ"/>
    <s v="11120044180300000010'"/>
    <n v="1"/>
    <x v="2"/>
    <s v="Active"/>
    <d v="2018-08-09T00:00:00"/>
    <d v="2021-08-08T00:00:00"/>
    <s v="Engineering"/>
    <s v="Construction Power &amp; Infrastructure"/>
    <x v="2"/>
    <n v="14274.76"/>
    <d v="2020-11-09T00:00:00"/>
    <s v="Brokerage"/>
    <s v="Inception"/>
    <m/>
    <d v="2020-01-22T00:00:00"/>
    <s v="Ahmedabad"/>
  </r>
  <r>
    <s v="XYZ"/>
    <s v="11120044180300000010'"/>
    <n v="1"/>
    <x v="2"/>
    <s v="Active"/>
    <d v="2018-08-09T00:00:00"/>
    <d v="2021-08-08T00:00:00"/>
    <s v="Engineering"/>
    <s v="Construction Power &amp; Infrastructure"/>
    <x v="2"/>
    <n v="14274.76"/>
    <d v="2021-02-09T00:00:00"/>
    <s v="Brokerage"/>
    <s v="Inception"/>
    <m/>
    <d v="2020-01-22T00:00:00"/>
    <s v="Ahmedabad"/>
  </r>
  <r>
    <s v="XYZ"/>
    <s v="11120044180300000010'"/>
    <n v="1"/>
    <x v="2"/>
    <s v="Active"/>
    <d v="2018-08-09T00:00:00"/>
    <d v="2021-08-08T00:00:00"/>
    <s v="Engineering"/>
    <s v="Construction Power &amp; Infrastructure"/>
    <x v="2"/>
    <n v="14274.76"/>
    <d v="2019-02-09T00:00:00"/>
    <s v="Brokerage"/>
    <s v="Inception"/>
    <m/>
    <d v="2020-01-22T00:00:00"/>
    <s v="Ahmedabad"/>
  </r>
  <r>
    <s v="XYZ"/>
    <s v="11120044180300000010'"/>
    <n v="1"/>
    <x v="2"/>
    <s v="Active"/>
    <d v="2018-08-09T00:00:00"/>
    <d v="2021-08-08T00:00:00"/>
    <s v="Engineering"/>
    <s v="Construction Power &amp; Infrastructure"/>
    <x v="2"/>
    <n v="14274.76"/>
    <d v="2019-02-09T00:00:00"/>
    <s v="Brokerage"/>
    <s v="Inception"/>
    <m/>
    <d v="2020-01-22T00:00:00"/>
    <s v="Ahmedabad"/>
  </r>
  <r>
    <s v="XYZ"/>
    <s v="11120044180300000010'"/>
    <n v="1"/>
    <x v="2"/>
    <s v="Active"/>
    <d v="2018-08-09T00:00:00"/>
    <d v="2021-08-08T00:00:00"/>
    <s v="Engineering"/>
    <s v="Construction Power &amp; Infrastructure"/>
    <x v="2"/>
    <n v="14274.76"/>
    <d v="2019-05-09T00:00:00"/>
    <s v="Brokerage"/>
    <s v="Inception"/>
    <m/>
    <d v="2020-01-22T00:00:00"/>
    <s v="Ahmedabad"/>
  </r>
  <r>
    <s v="XYZ"/>
    <s v="11120044180300000010'"/>
    <n v="1"/>
    <x v="2"/>
    <s v="Active"/>
    <d v="2018-08-09T00:00:00"/>
    <d v="2021-08-08T00:00:00"/>
    <s v="Engineering"/>
    <s v="Construction Power &amp; Infrastructure"/>
    <x v="2"/>
    <n v="14274.76"/>
    <d v="2019-08-09T00:00:00"/>
    <s v="Brokerage"/>
    <s v="Inception"/>
    <m/>
    <d v="2020-01-22T00:00:00"/>
    <s v="Ahmedabad"/>
  </r>
  <r>
    <s v="XYZ"/>
    <s v="11120044180300000010'"/>
    <n v="1"/>
    <x v="2"/>
    <s v="Active"/>
    <d v="2018-08-09T00:00:00"/>
    <d v="2021-08-08T00:00:00"/>
    <s v="Engineering"/>
    <s v="Construction Power &amp; Infrastructure"/>
    <x v="2"/>
    <n v="14274.8"/>
    <d v="2018-11-09T00:00:00"/>
    <s v="Brokerage"/>
    <s v="Inception"/>
    <m/>
    <d v="2020-01-22T00:00:00"/>
    <s v="Ahmedabad"/>
  </r>
  <r>
    <s v="XYZ"/>
    <s v="11120044180300000010'"/>
    <n v="1"/>
    <x v="2"/>
    <s v="Active"/>
    <d v="2018-08-09T00:00:00"/>
    <d v="2021-08-08T00:00:00"/>
    <s v="Engineering"/>
    <s v="Construction Power &amp; Infrastructure"/>
    <x v="2"/>
    <n v="22539.08"/>
    <d v="2018-08-09T00:00:00"/>
    <s v="Brokerage"/>
    <s v="Inception"/>
    <m/>
    <d v="2020-01-22T00:00:00"/>
    <s v="Ahmedabad"/>
  </r>
  <r>
    <s v="XYZ"/>
    <s v="'11120044180300000011"/>
    <n v="1"/>
    <x v="2"/>
    <s v="Active"/>
    <d v="2018-12-13T00:00:00"/>
    <d v="2021-06-12T00:00:00"/>
    <s v="Engineering"/>
    <s v="Construction Power &amp; Infrastructure"/>
    <x v="2"/>
    <n v="24072.23"/>
    <d v="2019-12-13T00:00:00"/>
    <s v="Brokerage"/>
    <s v="Inception"/>
    <m/>
    <d v="2020-01-22T00:00:00"/>
    <s v="Ahmedabad"/>
  </r>
  <r>
    <s v="XYZ"/>
    <s v="'11120044180300000011"/>
    <n v="1"/>
    <x v="2"/>
    <s v="Active"/>
    <d v="2018-12-13T00:00:00"/>
    <d v="2021-06-12T00:00:00"/>
    <s v="Engineering"/>
    <s v="Construction Power &amp; Infrastructure"/>
    <x v="2"/>
    <n v="24072.23"/>
    <d v="2020-03-13T00:00:00"/>
    <s v="Brokerage"/>
    <s v="Inception"/>
    <m/>
    <d v="2020-01-22T00:00:00"/>
    <s v="Ahmedabad"/>
  </r>
  <r>
    <s v="XYZ"/>
    <s v="'11120044180300000011"/>
    <n v="1"/>
    <x v="2"/>
    <s v="Active"/>
    <d v="2018-12-13T00:00:00"/>
    <d v="2021-06-12T00:00:00"/>
    <s v="Engineering"/>
    <s v="Construction Power &amp; Infrastructure"/>
    <x v="2"/>
    <n v="24072.23"/>
    <d v="2020-06-13T00:00:00"/>
    <s v="Brokerage"/>
    <s v="Inception"/>
    <m/>
    <d v="2020-01-22T00:00:00"/>
    <s v="Ahmedabad"/>
  </r>
  <r>
    <s v="XYZ"/>
    <s v="'11120044180300000011"/>
    <n v="1"/>
    <x v="2"/>
    <s v="Active"/>
    <d v="2018-12-13T00:00:00"/>
    <d v="2021-06-12T00:00:00"/>
    <s v="Engineering"/>
    <s v="Construction Power &amp; Infrastructure"/>
    <x v="2"/>
    <n v="24072.23"/>
    <d v="2020-09-13T00:00:00"/>
    <s v="Brokerage"/>
    <s v="Inception"/>
    <m/>
    <d v="2020-01-22T00:00:00"/>
    <s v="Ahmedabad"/>
  </r>
  <r>
    <s v="XYZ"/>
    <s v="'11120044180300000011"/>
    <n v="1"/>
    <x v="2"/>
    <s v="Active"/>
    <d v="2018-12-13T00:00:00"/>
    <d v="2021-06-12T00:00:00"/>
    <s v="Engineering"/>
    <s v="Construction Power &amp; Infrastructure"/>
    <x v="2"/>
    <n v="24072.23"/>
    <d v="2020-12-13T00:00:00"/>
    <s v="Brokerage"/>
    <s v="Inception"/>
    <m/>
    <d v="2020-01-22T00:00:00"/>
    <s v="Ahmedabad"/>
  </r>
  <r>
    <s v="XYZ"/>
    <s v="'11120044180300000011"/>
    <n v="1"/>
    <x v="2"/>
    <s v="Active"/>
    <d v="2018-12-13T00:00:00"/>
    <d v="2021-06-12T00:00:00"/>
    <s v="Engineering"/>
    <s v="Construction Power &amp; Infrastructure"/>
    <x v="2"/>
    <n v="24072.23"/>
    <d v="2019-06-13T00:00:00"/>
    <s v="Brokerage"/>
    <s v="Inception"/>
    <m/>
    <d v="2020-01-22T00:00:00"/>
    <s v="Ahmedabad"/>
  </r>
  <r>
    <s v="XYZ"/>
    <s v="'11120044180300000011"/>
    <n v="1"/>
    <x v="2"/>
    <s v="Active"/>
    <d v="2018-12-13T00:00:00"/>
    <d v="2021-06-12T00:00:00"/>
    <s v="Engineering"/>
    <s v="Construction Power &amp; Infrastructure"/>
    <x v="2"/>
    <n v="24072.23"/>
    <d v="2019-09-13T00:00:00"/>
    <s v="Brokerage"/>
    <s v="Inception"/>
    <m/>
    <d v="2020-01-22T00:00:00"/>
    <s v="Ahmedabad"/>
  </r>
  <r>
    <s v="XYZ"/>
    <s v="'11120044180300000011"/>
    <n v="1"/>
    <x v="2"/>
    <s v="Active"/>
    <d v="2018-12-13T00:00:00"/>
    <d v="2021-06-12T00:00:00"/>
    <s v="Engineering"/>
    <s v="Construction Power &amp; Infrastructure"/>
    <x v="2"/>
    <n v="24072.26"/>
    <d v="2019-03-13T00:00:00"/>
    <s v="Brokerage"/>
    <s v="Inception"/>
    <m/>
    <d v="2020-01-22T00:00:00"/>
    <s v="Ahmedabad"/>
  </r>
  <r>
    <s v="XYZ"/>
    <s v="'11120044180300000011"/>
    <n v="1"/>
    <x v="2"/>
    <s v="Active"/>
    <d v="2018-12-13T00:00:00"/>
    <d v="2021-06-12T00:00:00"/>
    <s v="Engineering"/>
    <s v="Construction Power &amp; Infrastructure"/>
    <x v="2"/>
    <n v="24072.26"/>
    <d v="2019-03-13T00:00:00"/>
    <s v="Brokerage"/>
    <s v="Inception"/>
    <m/>
    <d v="2020-01-22T00:00:00"/>
    <s v="Ahmedabad"/>
  </r>
  <r>
    <s v="XYZ"/>
    <s v="'11120044180300000011"/>
    <n v="1"/>
    <x v="2"/>
    <s v="Active"/>
    <d v="2018-12-13T00:00:00"/>
    <d v="2021-06-12T00:00:00"/>
    <s v="Engineering"/>
    <s v="Construction Power &amp; Infrastructure"/>
    <x v="2"/>
    <n v="35521.53"/>
    <d v="2018-12-13T00:00:00"/>
    <s v="Brokerage"/>
    <s v="Inception"/>
    <m/>
    <d v="2020-01-22T00:00:00"/>
    <s v="Ahmedabad"/>
  </r>
  <r>
    <s v="XYZ"/>
    <s v="'11120044180300000012"/>
    <n v="1"/>
    <x v="2"/>
    <s v="Active"/>
    <d v="2018-12-11T00:00:00"/>
    <d v="2021-06-10T00:00:00"/>
    <s v="Engineering"/>
    <s v="Construction Power &amp; Infrastructure"/>
    <x v="2"/>
    <n v="31816.79"/>
    <d v="2019-12-11T00:00:00"/>
    <s v="Brokerage"/>
    <s v="Inception"/>
    <m/>
    <d v="2020-01-22T00:00:00"/>
    <s v="Ahmedabad"/>
  </r>
  <r>
    <s v="XYZ"/>
    <s v="'11120044180300000012"/>
    <n v="1"/>
    <x v="2"/>
    <s v="Active"/>
    <d v="2018-12-11T00:00:00"/>
    <d v="2021-06-10T00:00:00"/>
    <s v="Engineering"/>
    <s v="Construction Power &amp; Infrastructure"/>
    <x v="2"/>
    <n v="31816.79"/>
    <d v="2020-03-11T00:00:00"/>
    <s v="Brokerage"/>
    <s v="Inception"/>
    <m/>
    <d v="2020-01-22T00:00:00"/>
    <s v="Ahmedabad"/>
  </r>
  <r>
    <s v="XYZ"/>
    <s v="'11120044180300000012"/>
    <n v="1"/>
    <x v="2"/>
    <s v="Active"/>
    <d v="2018-12-11T00:00:00"/>
    <d v="2021-06-10T00:00:00"/>
    <s v="Engineering"/>
    <s v="Construction Power &amp; Infrastructure"/>
    <x v="2"/>
    <n v="31816.79"/>
    <d v="2020-06-11T00:00:00"/>
    <s v="Brokerage"/>
    <s v="Inception"/>
    <m/>
    <d v="2020-01-22T00:00:00"/>
    <s v="Ahmedabad"/>
  </r>
  <r>
    <s v="XYZ"/>
    <s v="'11120044180300000012"/>
    <n v="1"/>
    <x v="2"/>
    <s v="Active"/>
    <d v="2018-12-11T00:00:00"/>
    <d v="2021-06-10T00:00:00"/>
    <s v="Engineering"/>
    <s v="Construction Power &amp; Infrastructure"/>
    <x v="2"/>
    <n v="31816.79"/>
    <d v="2020-09-11T00:00:00"/>
    <s v="Brokerage"/>
    <s v="Inception"/>
    <m/>
    <d v="2020-01-22T00:00:00"/>
    <s v="Ahmedabad"/>
  </r>
  <r>
    <s v="XYZ"/>
    <s v="'11120044180300000012"/>
    <n v="1"/>
    <x v="2"/>
    <s v="Active"/>
    <d v="2018-12-11T00:00:00"/>
    <d v="2021-06-10T00:00:00"/>
    <s v="Engineering"/>
    <s v="Construction Power &amp; Infrastructure"/>
    <x v="2"/>
    <n v="31816.79"/>
    <d v="2020-12-11T00:00:00"/>
    <s v="Brokerage"/>
    <s v="Inception"/>
    <m/>
    <d v="2020-01-22T00:00:00"/>
    <s v="Ahmedabad"/>
  </r>
  <r>
    <s v="XYZ"/>
    <s v="'11120044180300000012"/>
    <n v="1"/>
    <x v="2"/>
    <s v="Active"/>
    <d v="2018-12-11T00:00:00"/>
    <d v="2021-06-10T00:00:00"/>
    <s v="Engineering"/>
    <s v="Construction Power &amp; Infrastructure"/>
    <x v="2"/>
    <n v="31816.79"/>
    <d v="2019-09-11T00:00:00"/>
    <s v="Brokerage"/>
    <s v="Inception"/>
    <m/>
    <d v="2020-01-22T00:00:00"/>
    <s v="Ahmedabad"/>
  </r>
  <r>
    <s v="XYZ"/>
    <s v="'11120044180300000012"/>
    <n v="1"/>
    <x v="2"/>
    <s v="Active"/>
    <d v="2018-12-11T00:00:00"/>
    <d v="2021-06-10T00:00:00"/>
    <s v="Engineering"/>
    <s v="Construction Power &amp; Infrastructure"/>
    <x v="2"/>
    <n v="31816.79"/>
    <d v="2019-09-11T00:00:00"/>
    <s v="Brokerage"/>
    <s v="Inception"/>
    <m/>
    <d v="2020-01-22T00:00:00"/>
    <s v="Ahmedabad"/>
  </r>
  <r>
    <s v="XYZ"/>
    <s v="'11120044180300000012"/>
    <n v="1"/>
    <x v="2"/>
    <s v="Active"/>
    <d v="2018-12-11T00:00:00"/>
    <d v="2021-06-10T00:00:00"/>
    <s v="Engineering"/>
    <s v="Construction Power &amp; Infrastructure"/>
    <x v="2"/>
    <n v="31816.83"/>
    <d v="2019-03-11T00:00:00"/>
    <s v="Brokerage"/>
    <s v="Inception"/>
    <m/>
    <d v="2020-01-22T00:00:00"/>
    <s v="Ahmedabad"/>
  </r>
  <r>
    <s v="XYZ"/>
    <s v="'11120044180300000012"/>
    <n v="1"/>
    <x v="2"/>
    <s v="Active"/>
    <d v="2018-12-11T00:00:00"/>
    <d v="2021-06-10T00:00:00"/>
    <s v="Engineering"/>
    <s v="Construction Power &amp; Infrastructure"/>
    <x v="2"/>
    <n v="31816.83"/>
    <d v="2019-03-11T00:00:00"/>
    <s v="Brokerage"/>
    <s v="Inception"/>
    <m/>
    <d v="2020-01-22T00:00:00"/>
    <s v="Ahmedabad"/>
  </r>
  <r>
    <s v="XYZ"/>
    <s v="'11120044180300000012"/>
    <n v="1"/>
    <x v="2"/>
    <s v="Active"/>
    <d v="2018-12-11T00:00:00"/>
    <d v="2021-06-10T00:00:00"/>
    <s v="Engineering"/>
    <s v="Construction Power &amp; Infrastructure"/>
    <x v="2"/>
    <n v="31816.83"/>
    <d v="2019-03-11T00:00:00"/>
    <s v="Brokerage"/>
    <s v="Inception"/>
    <m/>
    <d v="2020-01-22T00:00:00"/>
    <s v="Ahmedabad"/>
  </r>
  <r>
    <s v="XYZ"/>
    <s v="'11120044180300000012"/>
    <n v="1"/>
    <x v="2"/>
    <s v="Active"/>
    <d v="2018-12-11T00:00:00"/>
    <d v="2021-06-10T00:00:00"/>
    <s v="Engineering"/>
    <s v="Construction Power &amp; Infrastructure"/>
    <x v="2"/>
    <n v="31816.83"/>
    <d v="2019-06-11T00:00:00"/>
    <s v="Brokerage"/>
    <s v="Inception"/>
    <m/>
    <d v="2020-01-22T00:00:00"/>
    <s v="Ahmedabad"/>
  </r>
  <r>
    <s v="XYZ"/>
    <s v="'11120044180300000012"/>
    <n v="1"/>
    <x v="2"/>
    <s v="Active"/>
    <d v="2018-12-11T00:00:00"/>
    <d v="2021-06-10T00:00:00"/>
    <s v="Engineering"/>
    <s v="Construction Power &amp; Infrastructure"/>
    <x v="2"/>
    <n v="31816.83"/>
    <d v="2019-06-11T00:00:00"/>
    <s v="Brokerage"/>
    <s v="Inception"/>
    <m/>
    <d v="2020-01-22T00:00:00"/>
    <s v="Ahmedabad"/>
  </r>
  <r>
    <s v="XYZ"/>
    <s v="'11120044180300000012"/>
    <n v="1"/>
    <x v="2"/>
    <s v="Active"/>
    <d v="2018-12-11T00:00:00"/>
    <d v="2021-06-10T00:00:00"/>
    <s v="Engineering"/>
    <s v="Construction Power &amp; Infrastructure"/>
    <x v="2"/>
    <n v="46888.34"/>
    <d v="2018-12-11T00:00:00"/>
    <s v="Brokerage"/>
    <s v="Inception"/>
    <m/>
    <d v="2020-01-22T00:00:00"/>
    <s v="Ahmedabad"/>
  </r>
  <r>
    <s v="XYZ"/>
    <s v="'11120044180300000012"/>
    <n v="1"/>
    <x v="2"/>
    <s v="Active"/>
    <d v="2018-12-11T00:00:00"/>
    <d v="2021-06-10T00:00:00"/>
    <s v="Engineering"/>
    <s v="Construction Power &amp; Infrastructure"/>
    <x v="2"/>
    <n v="46888.34"/>
    <d v="2018-12-11T00:00:00"/>
    <s v="Brokerage"/>
    <s v="Inception"/>
    <m/>
    <d v="2020-01-22T00:00:00"/>
    <s v="Ahmedabad"/>
  </r>
  <r>
    <s v="XYZ"/>
    <s v="'11120044180300000012"/>
    <n v="1"/>
    <x v="2"/>
    <s v="Active"/>
    <d v="2018-12-11T00:00:00"/>
    <d v="2021-06-10T00:00:00"/>
    <s v="Engineering"/>
    <s v="Construction Power &amp; Infrastructure"/>
    <x v="2"/>
    <n v="46888.34"/>
    <d v="2018-12-11T00:00:00"/>
    <s v="Brokerage"/>
    <s v="Inception"/>
    <m/>
    <d v="2020-01-22T00:00:00"/>
    <s v="Ahmedabad"/>
  </r>
  <r>
    <s v="XYZ"/>
    <s v="'11120044180300000012"/>
    <n v="1"/>
    <x v="2"/>
    <s v="Active"/>
    <d v="2018-12-11T00:00:00"/>
    <d v="2021-06-10T00:00:00"/>
    <s v="Engineering"/>
    <s v="Construction Power &amp; Infrastructure"/>
    <x v="2"/>
    <n v="46888.34"/>
    <d v="2018-12-11T00:00:00"/>
    <s v="Brokerage"/>
    <s v="Inception"/>
    <m/>
    <d v="2020-01-22T00:00:00"/>
    <s v="Ahmedabad"/>
  </r>
  <r>
    <s v="XYZ"/>
    <s v="'11120044180800000002"/>
    <n v="1"/>
    <x v="2"/>
    <s v="Active"/>
    <d v="2018-07-14T00:00:00"/>
    <d v="2022-01-13T00:00:00"/>
    <s v="Engineering"/>
    <s v="Construction Power &amp; Infrastructure"/>
    <x v="2"/>
    <n v="5712.04"/>
    <d v="2019-10-14T00:00:00"/>
    <s v="Brokerage"/>
    <s v="Inception"/>
    <m/>
    <d v="2020-01-22T00:00:00"/>
    <s v="Ahmedabad"/>
  </r>
  <r>
    <s v="XYZ"/>
    <s v="'11120044180800000002"/>
    <n v="1"/>
    <x v="2"/>
    <s v="Active"/>
    <d v="2018-07-14T00:00:00"/>
    <d v="2022-01-13T00:00:00"/>
    <s v="Engineering"/>
    <s v="Construction Power &amp; Infrastructure"/>
    <x v="2"/>
    <n v="5712.04"/>
    <d v="2020-01-14T00:00:00"/>
    <s v="Brokerage"/>
    <s v="Inception"/>
    <m/>
    <d v="2020-01-22T00:00:00"/>
    <s v="Ahmedabad"/>
  </r>
  <r>
    <s v="XYZ"/>
    <s v="'11120044180800000002"/>
    <n v="1"/>
    <x v="2"/>
    <s v="Active"/>
    <d v="2018-07-14T00:00:00"/>
    <d v="2022-01-13T00:00:00"/>
    <s v="Engineering"/>
    <s v="Construction Power &amp; Infrastructure"/>
    <x v="2"/>
    <n v="5712.04"/>
    <d v="2020-04-14T00:00:00"/>
    <s v="Brokerage"/>
    <s v="Inception"/>
    <m/>
    <d v="2020-01-22T00:00:00"/>
    <s v="Ahmedabad"/>
  </r>
  <r>
    <s v="XYZ"/>
    <s v="'11120044180800000002"/>
    <n v="1"/>
    <x v="2"/>
    <s v="Active"/>
    <d v="2018-07-14T00:00:00"/>
    <d v="2022-01-13T00:00:00"/>
    <s v="Engineering"/>
    <s v="Construction Power &amp; Infrastructure"/>
    <x v="2"/>
    <n v="5712.04"/>
    <d v="2020-07-14T00:00:00"/>
    <s v="Brokerage"/>
    <s v="Inception"/>
    <m/>
    <d v="2020-01-22T00:00:00"/>
    <s v="Ahmedabad"/>
  </r>
  <r>
    <s v="XYZ"/>
    <s v="'11120044180800000002"/>
    <n v="1"/>
    <x v="2"/>
    <s v="Active"/>
    <d v="2018-07-14T00:00:00"/>
    <d v="2022-01-13T00:00:00"/>
    <s v="Engineering"/>
    <s v="Construction Power &amp; Infrastructure"/>
    <x v="2"/>
    <n v="5712.04"/>
    <d v="2020-10-14T00:00:00"/>
    <s v="Brokerage"/>
    <s v="Inception"/>
    <m/>
    <d v="2020-01-22T00:00:00"/>
    <s v="Ahmedabad"/>
  </r>
  <r>
    <s v="XYZ"/>
    <s v="'11120044180800000002"/>
    <n v="1"/>
    <x v="2"/>
    <s v="Active"/>
    <d v="2018-07-14T00:00:00"/>
    <d v="2022-01-13T00:00:00"/>
    <s v="Engineering"/>
    <s v="Construction Power &amp; Infrastructure"/>
    <x v="2"/>
    <n v="5712.04"/>
    <d v="2021-01-14T00:00:00"/>
    <s v="Brokerage"/>
    <s v="Inception"/>
    <m/>
    <d v="2020-01-22T00:00:00"/>
    <s v="Ahmedabad"/>
  </r>
  <r>
    <s v="XYZ"/>
    <s v="'11120044180800000002"/>
    <n v="1"/>
    <x v="2"/>
    <s v="Active"/>
    <d v="2018-07-14T00:00:00"/>
    <d v="2022-01-13T00:00:00"/>
    <s v="Engineering"/>
    <s v="Construction Power &amp; Infrastructure"/>
    <x v="2"/>
    <n v="5712.04"/>
    <d v="2021-04-14T00:00:00"/>
    <s v="Brokerage"/>
    <s v="Inception"/>
    <m/>
    <d v="2020-01-22T00:00:00"/>
    <s v="Ahmedabad"/>
  </r>
  <r>
    <s v="XYZ"/>
    <s v="'11120044180800000002"/>
    <n v="1"/>
    <x v="2"/>
    <s v="Active"/>
    <d v="2018-07-14T00:00:00"/>
    <d v="2022-01-13T00:00:00"/>
    <s v="Engineering"/>
    <s v="Construction Power &amp; Infrastructure"/>
    <x v="2"/>
    <n v="5712.04"/>
    <d v="2021-07-14T00:00:00"/>
    <s v="Brokerage"/>
    <s v="Inception"/>
    <m/>
    <d v="2020-01-22T00:00:00"/>
    <s v="Ahmedabad"/>
  </r>
  <r>
    <s v="XYZ"/>
    <s v="'11120044180800000002"/>
    <n v="1"/>
    <x v="2"/>
    <s v="Active"/>
    <d v="2018-07-14T00:00:00"/>
    <d v="2022-01-13T00:00:00"/>
    <s v="Engineering"/>
    <s v="Construction Power &amp; Infrastructure"/>
    <x v="2"/>
    <n v="5712.04"/>
    <d v="2021-07-14T00:00:00"/>
    <s v="Brokerage"/>
    <s v="Inception"/>
    <m/>
    <d v="2020-01-22T00:00:00"/>
    <s v="Ahmedabad"/>
  </r>
  <r>
    <s v="XYZ"/>
    <s v="'11120044180800000002"/>
    <n v="1"/>
    <x v="2"/>
    <s v="Active"/>
    <d v="2018-07-14T00:00:00"/>
    <d v="2022-01-13T00:00:00"/>
    <s v="Engineering"/>
    <s v="Construction Power &amp; Infrastructure"/>
    <x v="2"/>
    <n v="5712.04"/>
    <d v="2021-07-14T00:00:00"/>
    <s v="Brokerage"/>
    <s v="Inception"/>
    <m/>
    <d v="2020-01-22T00:00:00"/>
    <s v="Ahmedabad"/>
  </r>
  <r>
    <s v="XYZ"/>
    <s v="'11120044180800000002"/>
    <n v="1"/>
    <x v="2"/>
    <s v="Active"/>
    <d v="2018-07-14T00:00:00"/>
    <d v="2022-01-13T00:00:00"/>
    <s v="Engineering"/>
    <s v="Construction Power &amp; Infrastructure"/>
    <x v="2"/>
    <n v="5712.04"/>
    <d v="2021-07-14T00:00:00"/>
    <s v="Brokerage"/>
    <s v="Inception"/>
    <m/>
    <d v="2020-01-22T00:00:00"/>
    <s v="Ahmedabad"/>
  </r>
  <r>
    <s v="XYZ"/>
    <s v="'11120044180800000002"/>
    <n v="1"/>
    <x v="2"/>
    <s v="Active"/>
    <d v="2018-07-14T00:00:00"/>
    <d v="2022-01-13T00:00:00"/>
    <s v="Engineering"/>
    <s v="Construction Power &amp; Infrastructure"/>
    <x v="2"/>
    <n v="5712.04"/>
    <d v="2018-10-14T00:00:00"/>
    <s v="Brokerage"/>
    <s v="Inception"/>
    <m/>
    <d v="2020-01-22T00:00:00"/>
    <s v="Ahmedabad"/>
  </r>
  <r>
    <s v="XYZ"/>
    <s v="'11120044180800000002"/>
    <n v="1"/>
    <x v="2"/>
    <s v="Active"/>
    <d v="2018-07-14T00:00:00"/>
    <d v="2022-01-13T00:00:00"/>
    <s v="Engineering"/>
    <s v="Construction Power &amp; Infrastructure"/>
    <x v="2"/>
    <n v="5712.04"/>
    <d v="2019-01-14T00:00:00"/>
    <s v="Brokerage"/>
    <s v="Inception"/>
    <m/>
    <d v="2020-01-22T00:00:00"/>
    <s v="Ahmedabad"/>
  </r>
  <r>
    <s v="XYZ"/>
    <s v="'11120044180800000002"/>
    <n v="1"/>
    <x v="2"/>
    <s v="Active"/>
    <d v="2018-07-14T00:00:00"/>
    <d v="2022-01-13T00:00:00"/>
    <s v="Engineering"/>
    <s v="Construction Power &amp; Infrastructure"/>
    <x v="2"/>
    <n v="5712.04"/>
    <d v="2019-04-14T00:00:00"/>
    <s v="Brokerage"/>
    <s v="Inception"/>
    <m/>
    <d v="2020-01-22T00:00:00"/>
    <s v="Ahmedabad"/>
  </r>
  <r>
    <s v="XYZ"/>
    <s v="'11120044180800000002"/>
    <n v="1"/>
    <x v="2"/>
    <s v="Active"/>
    <d v="2018-07-14T00:00:00"/>
    <d v="2022-01-13T00:00:00"/>
    <s v="Engineering"/>
    <s v="Construction Power &amp; Infrastructure"/>
    <x v="2"/>
    <n v="5712.04"/>
    <d v="2019-07-14T00:00:00"/>
    <s v="Brokerage"/>
    <s v="Inception"/>
    <m/>
    <d v="2020-01-22T00:00:00"/>
    <s v="Ahmedabad"/>
  </r>
  <r>
    <s v="XYZ"/>
    <s v="'11120044180800000002"/>
    <n v="1"/>
    <x v="2"/>
    <s v="Active"/>
    <d v="2018-07-14T00:00:00"/>
    <d v="2022-01-13T00:00:00"/>
    <s v="Engineering"/>
    <s v="Construction Power &amp; Infrastructure"/>
    <x v="2"/>
    <n v="15832.08"/>
    <d v="2018-07-14T00:00:00"/>
    <s v="Brokerage"/>
    <s v="Inception"/>
    <m/>
    <d v="2020-01-22T00:00:00"/>
    <s v="Ahmedabad"/>
  </r>
  <r>
    <s v="XYZ"/>
    <s v="'11120044180800000003"/>
    <n v="1"/>
    <x v="2"/>
    <s v="Active"/>
    <d v="2018-07-14T00:00:00"/>
    <d v="2022-01-13T00:00:00"/>
    <s v="Engineering"/>
    <s v="Construction Power &amp; Infrastructure"/>
    <x v="2"/>
    <n v="11198.33"/>
    <d v="2021-07-14T00:00:00"/>
    <s v="Brokerage"/>
    <s v="Inception"/>
    <m/>
    <d v="2020-01-22T00:00:00"/>
    <s v="Ahmedabad"/>
  </r>
  <r>
    <s v="XYZ"/>
    <s v="'11120044180800000003"/>
    <n v="1"/>
    <x v="2"/>
    <s v="Active"/>
    <d v="2018-07-14T00:00:00"/>
    <d v="2022-01-13T00:00:00"/>
    <s v="Engineering"/>
    <s v="Construction Power &amp; Infrastructure"/>
    <x v="2"/>
    <n v="11279.55"/>
    <d v="2020-01-14T00:00:00"/>
    <s v="Brokerage"/>
    <s v="Inception"/>
    <m/>
    <d v="2020-01-22T00:00:00"/>
    <s v="Ahmedabad"/>
  </r>
  <r>
    <s v="XYZ"/>
    <s v="'11120044180800000003"/>
    <n v="1"/>
    <x v="2"/>
    <s v="Active"/>
    <d v="2018-07-14T00:00:00"/>
    <d v="2022-01-13T00:00:00"/>
    <s v="Engineering"/>
    <s v="Construction Power &amp; Infrastructure"/>
    <x v="2"/>
    <n v="11279.55"/>
    <d v="2020-04-14T00:00:00"/>
    <s v="Brokerage"/>
    <s v="Inception"/>
    <m/>
    <d v="2020-01-22T00:00:00"/>
    <s v="Ahmedabad"/>
  </r>
  <r>
    <s v="XYZ"/>
    <s v="'11120044180800000003"/>
    <n v="1"/>
    <x v="2"/>
    <s v="Active"/>
    <d v="2018-07-14T00:00:00"/>
    <d v="2022-01-13T00:00:00"/>
    <s v="Engineering"/>
    <s v="Construction Power &amp; Infrastructure"/>
    <x v="2"/>
    <n v="11279.55"/>
    <d v="2020-07-14T00:00:00"/>
    <s v="Brokerage"/>
    <s v="Inception"/>
    <m/>
    <d v="2020-01-22T00:00:00"/>
    <s v="Ahmedabad"/>
  </r>
  <r>
    <s v="XYZ"/>
    <s v="'11120044180800000003"/>
    <n v="1"/>
    <x v="2"/>
    <s v="Active"/>
    <d v="2018-07-14T00:00:00"/>
    <d v="2022-01-13T00:00:00"/>
    <s v="Engineering"/>
    <s v="Construction Power &amp; Infrastructure"/>
    <x v="2"/>
    <n v="11279.55"/>
    <d v="2020-10-14T00:00:00"/>
    <s v="Brokerage"/>
    <s v="Inception"/>
    <m/>
    <d v="2020-01-22T00:00:00"/>
    <s v="Ahmedabad"/>
  </r>
  <r>
    <s v="XYZ"/>
    <s v="'11120044180800000003"/>
    <n v="1"/>
    <x v="2"/>
    <s v="Active"/>
    <d v="2018-07-14T00:00:00"/>
    <d v="2022-01-13T00:00:00"/>
    <s v="Engineering"/>
    <s v="Construction Power &amp; Infrastructure"/>
    <x v="2"/>
    <n v="11279.55"/>
    <d v="2021-01-14T00:00:00"/>
    <s v="Brokerage"/>
    <s v="Inception"/>
    <m/>
    <d v="2020-01-22T00:00:00"/>
    <s v="Ahmedabad"/>
  </r>
  <r>
    <s v="XYZ"/>
    <s v="'11120044180800000003"/>
    <n v="1"/>
    <x v="2"/>
    <s v="Active"/>
    <d v="2018-07-14T00:00:00"/>
    <d v="2022-01-13T00:00:00"/>
    <s v="Engineering"/>
    <s v="Construction Power &amp; Infrastructure"/>
    <x v="2"/>
    <n v="11279.55"/>
    <d v="2021-04-14T00:00:00"/>
    <s v="Brokerage"/>
    <s v="Inception"/>
    <m/>
    <d v="2020-01-22T00:00:00"/>
    <s v="Ahmedabad"/>
  </r>
  <r>
    <s v="XYZ"/>
    <s v="'11120044180800000003"/>
    <n v="1"/>
    <x v="2"/>
    <s v="Active"/>
    <d v="2018-07-14T00:00:00"/>
    <d v="2022-01-13T00:00:00"/>
    <s v="Engineering"/>
    <s v="Construction Power &amp; Infrastructure"/>
    <x v="2"/>
    <n v="11279.55"/>
    <d v="2018-10-14T00:00:00"/>
    <s v="Brokerage"/>
    <s v="Inception"/>
    <m/>
    <d v="2020-01-22T00:00:00"/>
    <s v="Ahmedabad"/>
  </r>
  <r>
    <s v="XYZ"/>
    <s v="'11120044180800000003"/>
    <n v="1"/>
    <x v="2"/>
    <s v="Active"/>
    <d v="2018-07-14T00:00:00"/>
    <d v="2022-01-13T00:00:00"/>
    <s v="Engineering"/>
    <s v="Construction Power &amp; Infrastructure"/>
    <x v="2"/>
    <n v="11279.55"/>
    <d v="2019-01-14T00:00:00"/>
    <s v="Brokerage"/>
    <s v="Inception"/>
    <m/>
    <d v="2020-01-22T00:00:00"/>
    <s v="Ahmedabad"/>
  </r>
  <r>
    <s v="XYZ"/>
    <s v="'11120044180800000003"/>
    <n v="1"/>
    <x v="2"/>
    <s v="Active"/>
    <d v="2018-07-14T00:00:00"/>
    <d v="2022-01-13T00:00:00"/>
    <s v="Engineering"/>
    <s v="Construction Power &amp; Infrastructure"/>
    <x v="2"/>
    <n v="11279.55"/>
    <d v="2019-04-14T00:00:00"/>
    <s v="Brokerage"/>
    <s v="Inception"/>
    <m/>
    <d v="2020-01-22T00:00:00"/>
    <s v="Ahmedabad"/>
  </r>
  <r>
    <s v="XYZ"/>
    <s v="'11120044180800000003"/>
    <n v="1"/>
    <x v="2"/>
    <s v="Active"/>
    <d v="2018-07-14T00:00:00"/>
    <d v="2022-01-13T00:00:00"/>
    <s v="Engineering"/>
    <s v="Construction Power &amp; Infrastructure"/>
    <x v="2"/>
    <n v="11279.55"/>
    <d v="2019-07-14T00:00:00"/>
    <s v="Brokerage"/>
    <s v="Inception"/>
    <m/>
    <d v="2020-01-22T00:00:00"/>
    <s v="Ahmedabad"/>
  </r>
  <r>
    <s v="XYZ"/>
    <s v="'11120044180800000003"/>
    <n v="1"/>
    <x v="2"/>
    <s v="Active"/>
    <d v="2018-07-14T00:00:00"/>
    <d v="2022-01-13T00:00:00"/>
    <s v="Engineering"/>
    <s v="Construction Power &amp; Infrastructure"/>
    <x v="2"/>
    <n v="11279.55"/>
    <d v="2019-10-14T00:00:00"/>
    <s v="Brokerage"/>
    <s v="Inception"/>
    <m/>
    <d v="2020-01-22T00:00:00"/>
    <s v="Ahmedabad"/>
  </r>
  <r>
    <s v="XYZ"/>
    <s v="'11120044180800000003"/>
    <n v="1"/>
    <x v="2"/>
    <s v="Active"/>
    <d v="2018-07-14T00:00:00"/>
    <d v="2022-01-13T00:00:00"/>
    <s v="Engineering"/>
    <s v="Construction Power &amp; Infrastructure"/>
    <x v="2"/>
    <n v="27256.2"/>
    <d v="2018-07-14T00:00:00"/>
    <s v="Brokerage"/>
    <s v="Inception"/>
    <m/>
    <d v="2020-01-22T00:00:00"/>
    <s v="Ahmedabad"/>
  </r>
  <r>
    <s v="XYZ"/>
    <s v="'11120044180800000006"/>
    <n v="1"/>
    <x v="2"/>
    <s v="Active"/>
    <d v="2018-12-14T00:00:00"/>
    <d v="2021-06-13T00:00:00"/>
    <s v="Engineering"/>
    <s v="Construction Power &amp; Infrastructure"/>
    <x v="2"/>
    <n v="2426.0300000000002"/>
    <d v="2020-12-14T00:00:00"/>
    <s v="Brokerage"/>
    <s v="Inception"/>
    <m/>
    <d v="2020-01-22T00:00:00"/>
    <s v="Ahmedabad"/>
  </r>
  <r>
    <s v="XYZ"/>
    <s v="'11120044180800000006"/>
    <n v="1"/>
    <x v="2"/>
    <s v="Active"/>
    <d v="2018-12-14T00:00:00"/>
    <d v="2021-06-13T00:00:00"/>
    <s v="Engineering"/>
    <s v="Construction Power &amp; Infrastructure"/>
    <x v="2"/>
    <n v="2426.06"/>
    <d v="2019-12-14T00:00:00"/>
    <s v="Brokerage"/>
    <s v="Inception"/>
    <m/>
    <d v="2020-01-22T00:00:00"/>
    <s v="Ahmedabad"/>
  </r>
  <r>
    <s v="XYZ"/>
    <s v="'11120044180800000006"/>
    <n v="1"/>
    <x v="2"/>
    <s v="Active"/>
    <d v="2018-12-14T00:00:00"/>
    <d v="2021-06-13T00:00:00"/>
    <s v="Engineering"/>
    <s v="Construction Power &amp; Infrastructure"/>
    <x v="2"/>
    <n v="2426.06"/>
    <d v="2020-03-14T00:00:00"/>
    <s v="Brokerage"/>
    <s v="Inception"/>
    <m/>
    <d v="2020-01-22T00:00:00"/>
    <s v="Ahmedabad"/>
  </r>
  <r>
    <s v="XYZ"/>
    <s v="'11120044180800000006"/>
    <n v="1"/>
    <x v="2"/>
    <s v="Active"/>
    <d v="2018-12-14T00:00:00"/>
    <d v="2021-06-13T00:00:00"/>
    <s v="Engineering"/>
    <s v="Construction Power &amp; Infrastructure"/>
    <x v="2"/>
    <n v="2426.06"/>
    <d v="2020-06-14T00:00:00"/>
    <s v="Brokerage"/>
    <s v="Inception"/>
    <m/>
    <d v="2020-01-22T00:00:00"/>
    <s v="Ahmedabad"/>
  </r>
  <r>
    <s v="XYZ"/>
    <s v="'11120044180800000006"/>
    <n v="1"/>
    <x v="2"/>
    <s v="Active"/>
    <d v="2018-12-14T00:00:00"/>
    <d v="2021-06-13T00:00:00"/>
    <s v="Engineering"/>
    <s v="Construction Power &amp; Infrastructure"/>
    <x v="2"/>
    <n v="2426.06"/>
    <d v="2020-09-14T00:00:00"/>
    <s v="Brokerage"/>
    <s v="Inception"/>
    <m/>
    <d v="2020-01-22T00:00:00"/>
    <s v="Ahmedabad"/>
  </r>
  <r>
    <s v="XYZ"/>
    <s v="'11120044180800000006"/>
    <n v="1"/>
    <x v="2"/>
    <s v="Active"/>
    <d v="2018-12-14T00:00:00"/>
    <d v="2021-06-13T00:00:00"/>
    <s v="Engineering"/>
    <s v="Construction Power &amp; Infrastructure"/>
    <x v="2"/>
    <n v="2426.06"/>
    <d v="2019-03-14T00:00:00"/>
    <s v="Brokerage"/>
    <s v="Inception"/>
    <m/>
    <d v="2020-01-22T00:00:00"/>
    <s v="Ahmedabad"/>
  </r>
  <r>
    <s v="XYZ"/>
    <s v="'11120044180800000006"/>
    <n v="1"/>
    <x v="2"/>
    <s v="Active"/>
    <d v="2018-12-14T00:00:00"/>
    <d v="2021-06-13T00:00:00"/>
    <s v="Engineering"/>
    <s v="Construction Power &amp; Infrastructure"/>
    <x v="2"/>
    <n v="2426.06"/>
    <d v="2019-06-14T00:00:00"/>
    <s v="Brokerage"/>
    <s v="Inception"/>
    <m/>
    <d v="2020-01-22T00:00:00"/>
    <s v="Ahmedabad"/>
  </r>
  <r>
    <s v="XYZ"/>
    <s v="'11120044180800000006"/>
    <n v="1"/>
    <x v="2"/>
    <s v="Active"/>
    <d v="2018-12-14T00:00:00"/>
    <d v="2021-06-13T00:00:00"/>
    <s v="Engineering"/>
    <s v="Construction Power &amp; Infrastructure"/>
    <x v="2"/>
    <n v="2426.06"/>
    <d v="2019-09-14T00:00:00"/>
    <s v="Brokerage"/>
    <s v="Inception"/>
    <m/>
    <d v="2020-01-22T00:00:00"/>
    <s v="Ahmedabad"/>
  </r>
  <r>
    <s v="XYZ"/>
    <s v="'11120044180800000006"/>
    <n v="1"/>
    <x v="2"/>
    <s v="Active"/>
    <d v="2018-12-14T00:00:00"/>
    <d v="2021-06-13T00:00:00"/>
    <s v="Engineering"/>
    <s v="Construction Power &amp; Infrastructure"/>
    <x v="2"/>
    <n v="6203.49"/>
    <d v="2018-12-14T00:00:00"/>
    <s v="Brokerage"/>
    <s v="Inception"/>
    <m/>
    <d v="2020-01-22T00:00:00"/>
    <s v="Ahmedabad"/>
  </r>
  <r>
    <s v="XYZ"/>
    <s v="'42040044180300000033"/>
    <n v="1"/>
    <x v="2"/>
    <s v="Active"/>
    <d v="2018-12-06T00:00:00"/>
    <d v="2019-12-05T00:00:00"/>
    <s v="Engineering"/>
    <s v="Construction Power &amp; Infrastructure"/>
    <x v="2"/>
    <n v="53711"/>
    <d v="2018-12-06T00:00:00"/>
    <s v="Brokerage"/>
    <s v="Inception"/>
    <m/>
    <d v="2020-01-22T00:00:00"/>
    <s v="Ahmedabad"/>
  </r>
  <r>
    <s v="XYZ"/>
    <s v="'42040044180300000057"/>
    <n v="1"/>
    <x v="2"/>
    <s v="Active"/>
    <d v="2019-03-26T00:00:00"/>
    <d v="2020-09-25T00:00:00"/>
    <s v="Engineering"/>
    <s v="Construction Power &amp; Infrastructure"/>
    <x v="2"/>
    <n v="49576"/>
    <d v="2019-03-26T00:00:00"/>
    <s v="Brokerage"/>
    <s v="Inception"/>
    <m/>
    <d v="2020-01-22T00:00:00"/>
    <s v="Ahmedabad"/>
  </r>
  <r>
    <s v="XYZ"/>
    <s v="'500413128488100000"/>
    <n v="1"/>
    <x v="2"/>
    <s v="Active"/>
    <d v="2017-06-01T00:00:00"/>
    <d v="2019-05-31T00:00:00"/>
    <s v="Engineering"/>
    <s v="Construction Power &amp; Infrastructure"/>
    <x v="2"/>
    <n v="64971"/>
    <d v="2018-12-01T00:00:00"/>
    <s v="Brokerage"/>
    <s v="Inception"/>
    <m/>
    <d v="2020-01-22T00:00:00"/>
    <s v="Ahmedabad"/>
  </r>
  <r>
    <s v="A"/>
    <s v="2414 2022 4088 1000 000"/>
    <n v="1"/>
    <x v="2"/>
    <s v="Active"/>
    <d v="2018-04-19T00:00:00"/>
    <d v="2019-04-18T00:00:00"/>
    <s v="Marine"/>
    <s v="Marine"/>
    <x v="0"/>
    <n v="32186.720000000001"/>
    <d v="2018-04-19T00:00:00"/>
    <s v="Brokerage"/>
    <s v="Inception"/>
    <m/>
    <d v="2020-01-22T00:00:00"/>
    <s v="Ahmedabad"/>
  </r>
  <r>
    <s v="B"/>
    <s v="2200090892"/>
    <n v="1"/>
    <x v="2"/>
    <s v="Active"/>
    <d v="2018-11-06T00:00:00"/>
    <d v="2019-11-05T00:00:00"/>
    <s v="Miscellaneous"/>
    <s v="Liability"/>
    <x v="0"/>
    <n v="1198.8800000000001"/>
    <d v="2018-11-06T00:00:00"/>
    <s v="Brokerage"/>
    <s v="Inception"/>
    <m/>
    <d v="2020-01-22T00:00:00"/>
    <s v="Ahmedabad"/>
  </r>
  <r>
    <s v="E"/>
    <s v="2250010276"/>
    <n v="1"/>
    <x v="2"/>
    <s v="Active"/>
    <d v="2018-04-25T00:00:00"/>
    <d v="2019-04-24T00:00:00"/>
    <s v="Miscellaneous"/>
    <s v="Employee Benefits EB"/>
    <x v="0"/>
    <n v="847.38"/>
    <d v="2018-04-25T00:00:00"/>
    <s v="Brokerage"/>
    <s v="Inception"/>
    <m/>
    <d v="2020-01-22T00:00:00"/>
    <s v="Ahmedabad"/>
  </r>
  <r>
    <s v="E"/>
    <s v="2414 2022 1261 2200 000"/>
    <n v="1"/>
    <x v="2"/>
    <s v="Inactive"/>
    <d v="2018-04-25T00:00:00"/>
    <d v="2019-04-24T00:00:00"/>
    <s v="Marine"/>
    <s v="Marine"/>
    <x v="0"/>
    <n v="9900"/>
    <d v="2018-04-25T00:00:00"/>
    <s v="Brokerage"/>
    <s v="Inception"/>
    <m/>
    <d v="2020-01-22T00:00:00"/>
    <s v="Ahmedabad"/>
  </r>
  <r>
    <s v="E"/>
    <s v="2414 2026 2374 7800 000"/>
    <n v="1"/>
    <x v="2"/>
    <s v="Active"/>
    <d v="2019-01-11T00:00:00"/>
    <d v="2020-01-10T00:00:00"/>
    <s v="Marine"/>
    <s v="Marine"/>
    <x v="0"/>
    <n v="8250"/>
    <d v="2019-01-11T00:00:00"/>
    <s v="Brokerage"/>
    <s v="Renewal"/>
    <m/>
    <d v="2020-01-22T00:00:00"/>
    <s v="Ahmedabad"/>
  </r>
  <r>
    <s v="E"/>
    <s v="9.10019E+13"/>
    <n v="1"/>
    <x v="2"/>
    <s v="Active"/>
    <d v="2018-04-25T00:00:00"/>
    <d v="2019-04-24T00:00:00"/>
    <s v="Fire"/>
    <s v="Property  BI"/>
    <x v="0"/>
    <n v="4093.2"/>
    <d v="2018-04-25T00:00:00"/>
    <s v="Brokerage"/>
    <s v="Inception"/>
    <m/>
    <d v="2020-01-22T00:00:00"/>
    <s v="Ahmedabad"/>
  </r>
  <r>
    <s v="F"/>
    <s v="2280062933"/>
    <n v="1"/>
    <x v="2"/>
    <s v="Active"/>
    <d v="2019-05-20T00:00:00"/>
    <d v="2020-05-19T00:00:00"/>
    <s v="Miscellaneous"/>
    <s v="Liability"/>
    <x v="0"/>
    <n v="8117"/>
    <d v="2020-01-20T00:00:00"/>
    <s v="Brokerage"/>
    <s v="Renewal"/>
    <m/>
    <d v="2020-01-22T00:00:00"/>
    <s v="Ahmedabad"/>
  </r>
  <r>
    <s v="F"/>
    <s v="LWC/I2568913/71/05/006144"/>
    <n v="1"/>
    <x v="2"/>
    <s v="Inactive"/>
    <d v="2018-05-20T00:00:00"/>
    <d v="2019-05-19T00:00:00"/>
    <s v="Miscellaneous"/>
    <s v="Liability"/>
    <x v="0"/>
    <n v="6101.25"/>
    <d v="2018-05-20T00:00:00"/>
    <s v="Brokerage"/>
    <s v="Inception"/>
    <m/>
    <d v="2020-01-22T00:00:00"/>
    <s v="Ahmedabad"/>
  </r>
  <r>
    <s v="J"/>
    <s v="0865078325 00"/>
    <n v="1"/>
    <x v="2"/>
    <s v="Inactive"/>
    <d v="2018-04-06T00:00:00"/>
    <d v="2019-04-05T00:00:00"/>
    <s v="Marine"/>
    <s v="Marine"/>
    <x v="0"/>
    <n v="49499.839999999997"/>
    <d v="2018-04-06T00:00:00"/>
    <s v="Brokerage"/>
    <s v="Endorsement"/>
    <m/>
    <d v="2020-01-22T00:00:00"/>
    <s v="Ahmedabad"/>
  </r>
  <r>
    <s v="J"/>
    <s v="0865078325 00"/>
    <n v="1"/>
    <x v="2"/>
    <s v="Inactive"/>
    <d v="2018-04-06T00:00:00"/>
    <d v="2019-04-05T00:00:00"/>
    <s v="Marine"/>
    <s v="Marine"/>
    <x v="0"/>
    <m/>
    <d v="2018-10-11T00:00:00"/>
    <s v="Brokerage"/>
    <s v="Endorsement"/>
    <m/>
    <d v="2020-01-22T00:00:00"/>
    <s v="Ahmedabad"/>
  </r>
  <r>
    <s v="J"/>
    <s v="0865078325 00"/>
    <n v="1"/>
    <x v="2"/>
    <s v="Inactive"/>
    <d v="2018-04-06T00:00:00"/>
    <d v="2019-04-05T00:00:00"/>
    <s v="Marine"/>
    <s v="Marine"/>
    <x v="0"/>
    <n v="16500"/>
    <d v="2019-01-17T00:00:00"/>
    <s v="Brokerage"/>
    <s v="Endorsement"/>
    <m/>
    <d v="2020-01-22T00:00:00"/>
    <s v="Ahmedabad"/>
  </r>
  <r>
    <s v="J"/>
    <s v="'0865078325 01"/>
    <n v="1"/>
    <x v="2"/>
    <s v="Active"/>
    <d v="2019-04-06T00:00:00"/>
    <d v="2020-04-05T00:00:00"/>
    <s v="Marine"/>
    <s v="Marine"/>
    <x v="0"/>
    <n v="26400"/>
    <d v="2019-04-06T00:00:00"/>
    <s v="Brokerage"/>
    <s v="Renewal"/>
    <m/>
    <d v="2020-01-22T00:00:00"/>
    <s v="Ahmedabad"/>
  </r>
  <r>
    <s v="J"/>
    <s v="0865080591 00"/>
    <n v="1"/>
    <x v="2"/>
    <s v="Active"/>
    <d v="2018-08-20T00:00:00"/>
    <d v="2019-08-19T00:00:00"/>
    <s v="Marine"/>
    <s v="Marine"/>
    <x v="0"/>
    <n v="3300"/>
    <d v="2018-08-20T00:00:00"/>
    <s v="Brokerage"/>
    <s v="Inception"/>
    <m/>
    <d v="2020-01-22T00:00:00"/>
    <s v="Ahmedabad"/>
  </r>
  <r>
    <s v="J"/>
    <s v="0865081032 00"/>
    <n v="1"/>
    <x v="2"/>
    <s v="Active"/>
    <d v="2018-09-11T00:00:00"/>
    <d v="2019-09-10T00:00:00"/>
    <s v="Marine"/>
    <s v="Marine"/>
    <x v="0"/>
    <n v="1072.5"/>
    <d v="2018-09-11T00:00:00"/>
    <s v="Brokerage"/>
    <s v="Inception"/>
    <m/>
    <d v="2020-01-22T00:00:00"/>
    <s v="Ahmedabad"/>
  </r>
  <r>
    <s v="J"/>
    <s v="'310304111710000871"/>
    <n v="1"/>
    <x v="2"/>
    <s v="Active"/>
    <d v="2018-03-27T00:00:00"/>
    <d v="2019-03-26T00:00:00"/>
    <s v="Fire"/>
    <s v="Property  BI"/>
    <x v="0"/>
    <n v="4002.46"/>
    <d v="2018-03-27T00:00:00"/>
    <s v="Brokerage"/>
    <s v="Inception"/>
    <m/>
    <d v="2020-01-22T00:00:00"/>
    <s v="Ahmedabad"/>
  </r>
  <r>
    <s v="J"/>
    <s v="3.10304E+17"/>
    <n v="1"/>
    <x v="2"/>
    <s v="Active"/>
    <d v="2018-08-14T00:00:00"/>
    <d v="2019-08-13T00:00:00"/>
    <s v="Fire"/>
    <s v="Property  BI"/>
    <x v="0"/>
    <n v="1374.25"/>
    <d v="2018-08-14T00:00:00"/>
    <s v="Brokerage"/>
    <s v="Inception"/>
    <m/>
    <d v="2020-01-22T00:00:00"/>
    <s v="Ahmedabad"/>
  </r>
  <r>
    <s v="J"/>
    <s v="3.10305E+18"/>
    <n v="1"/>
    <x v="2"/>
    <s v="Active"/>
    <d v="2018-03-27T00:00:00"/>
    <d v="2019-03-26T00:00:00"/>
    <s v="Fire"/>
    <s v="Property  BI"/>
    <x v="2"/>
    <n v="566.25"/>
    <d v="2018-03-27T00:00:00"/>
    <s v="Brokerage"/>
    <s v="Inception"/>
    <m/>
    <d v="2020-01-22T00:00:00"/>
    <s v="Ahmedabad"/>
  </r>
  <r>
    <s v="J"/>
    <s v="'310304591810000063"/>
    <n v="1"/>
    <x v="2"/>
    <s v="Active"/>
    <d v="2018-08-14T00:00:00"/>
    <d v="2019-08-13T00:00:00"/>
    <s v="Miscellaneous"/>
    <s v="Property  BI"/>
    <x v="0"/>
    <n v="445"/>
    <d v="2018-08-14T00:00:00"/>
    <s v="Brokerage"/>
    <s v="Inception"/>
    <m/>
    <d v="2020-01-22T00:00:00"/>
    <s v="Ahmedabad"/>
  </r>
  <r>
    <s v="K"/>
    <s v="'310300111910000401"/>
    <n v="1"/>
    <x v="2"/>
    <s v="Active"/>
    <d v="2019-09-01T00:00:00"/>
    <d v="2020-08-31T00:00:00"/>
    <s v="Fire"/>
    <s v="Property  BI"/>
    <x v="0"/>
    <n v="13114.95"/>
    <d v="2019-09-01T00:00:00"/>
    <s v="Brokerage"/>
    <s v="Renewal"/>
    <m/>
    <d v="2020-01-22T00:00:00"/>
    <s v="Ahmedabad"/>
  </r>
  <r>
    <s v="K"/>
    <s v="3.10304E+17"/>
    <n v="1"/>
    <x v="2"/>
    <s v="Inactive"/>
    <d v="2018-09-01T00:00:00"/>
    <d v="2019-08-31T00:00:00"/>
    <s v="Fire"/>
    <s v="Property  BI"/>
    <x v="0"/>
    <n v="2049.42"/>
    <d v="2018-09-01T00:00:00"/>
    <s v="Brokerage"/>
    <s v="Inception"/>
    <m/>
    <d v="2020-01-22T00:00:00"/>
    <s v="Ahmedabad"/>
  </r>
  <r>
    <s v="M"/>
    <s v="2.4122E+18"/>
    <n v="1"/>
    <x v="2"/>
    <s v="Active"/>
    <d v="2018-09-27T00:00:00"/>
    <d v="2019-09-26T00:00:00"/>
    <s v="Marine"/>
    <s v="Marine"/>
    <x v="0"/>
    <n v="1650"/>
    <d v="2018-09-27T00:00:00"/>
    <s v="Brokerage"/>
    <s v="Inception"/>
    <m/>
    <d v="2020-01-22T00:00:00"/>
    <s v="Ahmedabad"/>
  </r>
  <r>
    <s v="q"/>
    <s v="2002/160040691/00/000"/>
    <n v="1"/>
    <x v="2"/>
    <s v="Inactive"/>
    <d v="2018-11-01T00:00:00"/>
    <d v="2019-10-31T00:00:00"/>
    <s v="Marine"/>
    <s v="Marine"/>
    <x v="0"/>
    <n v="92812.5"/>
    <d v="2018-11-01T00:00:00"/>
    <s v="Brokerage"/>
    <s v="Renewal"/>
    <m/>
    <d v="2020-01-22T00:00:00"/>
    <s v="Ahmedabad"/>
  </r>
  <r>
    <s v="q"/>
    <s v="2002/160040691/01/000"/>
    <n v="1"/>
    <x v="2"/>
    <s v="Active"/>
    <d v="2019-11-14T00:00:00"/>
    <d v="2020-11-13T00:00:00"/>
    <s v="Marine"/>
    <s v="Marine"/>
    <x v="0"/>
    <n v="18562.5"/>
    <d v="2019-11-14T00:00:00"/>
    <s v="Brokerage"/>
    <s v="Renewal"/>
    <m/>
    <d v="2020-01-22T00:00:00"/>
    <s v="Ahmedabad"/>
  </r>
  <r>
    <s v="q"/>
    <s v="2002/E/107876781/03/000"/>
    <n v="1"/>
    <x v="2"/>
    <s v="Active"/>
    <d v="2018-10-08T00:00:00"/>
    <d v="2019-10-07T00:00:00"/>
    <s v="Marine"/>
    <s v="Marine"/>
    <x v="0"/>
    <n v="3526.88"/>
    <d v="2019-10-08T00:00:00"/>
    <s v="Brokerage"/>
    <s v="Renewal"/>
    <m/>
    <d v="2020-01-22T00:00:00"/>
    <s v="Ahmedabad"/>
  </r>
  <r>
    <s v="O"/>
    <s v="2690000138 04"/>
    <n v="1"/>
    <x v="2"/>
    <s v="Active"/>
    <d v="2018-08-25T00:00:00"/>
    <d v="2019-08-24T00:00:00"/>
    <s v="Fire"/>
    <s v="Property  BI"/>
    <x v="2"/>
    <n v="2116.48"/>
    <d v="2018-08-25T00:00:00"/>
    <s v="Brokerage"/>
    <s v="Inception"/>
    <m/>
    <d v="2020-01-22T00:00:00"/>
    <s v="Ahmedabad"/>
  </r>
  <r>
    <s v="O"/>
    <s v="2690000337 03"/>
    <n v="1"/>
    <x v="2"/>
    <s v="Active"/>
    <d v="2018-11-30T00:00:00"/>
    <d v="2019-11-29T00:00:00"/>
    <s v="Fire"/>
    <s v="Property  BI"/>
    <x v="0"/>
    <n v="810.28"/>
    <d v="2018-11-30T00:00:00"/>
    <s v="Brokerage"/>
    <s v="Inception"/>
    <m/>
    <d v="2020-01-22T00:00:00"/>
    <s v="Ahmedabad"/>
  </r>
  <r>
    <s v="U"/>
    <s v="'23060036180200000022"/>
    <n v="1"/>
    <x v="2"/>
    <s v="Active"/>
    <d v="2019-01-01T00:00:00"/>
    <d v="2019-12-31T00:00:00"/>
    <s v="Liability"/>
    <s v="Liability"/>
    <x v="0"/>
    <n v="137500"/>
    <d v="2019-01-01T00:00:00"/>
    <s v="Brokerage"/>
    <s v="Inception"/>
    <m/>
    <d v="2020-01-22T00:00:00"/>
    <s v="Ahmedabad"/>
  </r>
  <r>
    <s v="U"/>
    <s v="'2999202466609300000"/>
    <n v="1"/>
    <x v="2"/>
    <s v="Active"/>
    <d v="2018-10-04T00:00:00"/>
    <d v="2019-10-03T00:00:00"/>
    <s v="Liability"/>
    <s v="Liability"/>
    <x v="2"/>
    <n v="18750"/>
    <d v="2018-10-04T00:00:00"/>
    <s v="Brokerage"/>
    <s v="Inception"/>
    <m/>
    <d v="2020-01-22T00:00:00"/>
    <s v="Ahmedabad"/>
  </r>
  <r>
    <s v="U"/>
    <s v="'2999203175548500000"/>
    <n v="1"/>
    <x v="2"/>
    <s v="Active"/>
    <d v="2019-12-02T00:00:00"/>
    <d v="2020-12-01T00:00:00"/>
    <s v="Liability"/>
    <s v="Liability"/>
    <x v="0"/>
    <n v="8125"/>
    <d v="2019-12-02T00:00:00"/>
    <s v="Brokerage"/>
    <s v="Inception"/>
    <m/>
    <d v="2020-01-22T00:00:00"/>
    <s v="Ahmedabad"/>
  </r>
  <r>
    <s v="AA"/>
    <s v="'91000036191500000014"/>
    <n v="1"/>
    <x v="2"/>
    <s v="Active"/>
    <d v="2019-05-23T00:00:00"/>
    <d v="2020-05-22T00:00:00"/>
    <s v="Liability"/>
    <s v="Liability"/>
    <x v="0"/>
    <n v="28125"/>
    <d v="2019-05-23T00:00:00"/>
    <s v="Brokerage"/>
    <s v="Inception"/>
    <m/>
    <d v="2020-01-22T00:00:00"/>
    <s v="Ahmedabad"/>
  </r>
  <r>
    <s v="AA"/>
    <s v="'91000036191700000002"/>
    <n v="1"/>
    <x v="2"/>
    <s v="Active"/>
    <d v="2019-05-23T00:00:00"/>
    <d v="2020-05-22T00:00:00"/>
    <s v="Liability"/>
    <s v="Liability"/>
    <x v="0"/>
    <n v="131250"/>
    <d v="2019-05-23T00:00:00"/>
    <s v="Brokerage"/>
    <s v="Inception"/>
    <m/>
    <d v="2020-01-22T00:00:00"/>
    <s v="Ahmedabad"/>
  </r>
  <r>
    <s v="S"/>
    <s v="2018-F0541357-FRE"/>
    <n v="1"/>
    <x v="2"/>
    <s v="Active"/>
    <d v="2018-09-16T00:00:00"/>
    <d v="2019-09-15T00:00:00"/>
    <s v="Fire"/>
    <s v="Property  BI"/>
    <x v="0"/>
    <n v="33977.82"/>
    <d v="2018-09-16T00:00:00"/>
    <s v="Brokerage"/>
    <s v="Inception"/>
    <m/>
    <d v="2020-01-22T00:00:00"/>
    <s v="Ahmedabad"/>
  </r>
  <r>
    <s v="BB"/>
    <s v="8540162"/>
    <n v="1"/>
    <x v="2"/>
    <s v="Inactive"/>
    <d v="2018-02-27T00:00:00"/>
    <d v="2019-02-26T00:00:00"/>
    <s v="Fire"/>
    <s v="Property  BI"/>
    <x v="0"/>
    <n v="562.24"/>
    <d v="2018-02-27T00:00:00"/>
    <s v="Brokerage"/>
    <s v="Inception"/>
    <m/>
    <d v="2020-01-22T00:00:00"/>
    <s v="Ahmedabad"/>
  </r>
  <r>
    <s v="BB"/>
    <s v="'0000000008540162-01"/>
    <n v="1"/>
    <x v="2"/>
    <s v="Active"/>
    <d v="2019-02-27T00:00:00"/>
    <d v="2020-02-26T00:00:00"/>
    <s v="Fire"/>
    <s v="Property  BI"/>
    <x v="0"/>
    <n v="628.70000000000005"/>
    <d v="2019-03-02T00:00:00"/>
    <s v="Brokerage"/>
    <s v="Renewal"/>
    <m/>
    <d v="2020-01-22T00:00:00"/>
    <s v="Ahmedabad"/>
  </r>
  <r>
    <s v="EE"/>
    <s v="2412/202063061201000"/>
    <n v="1"/>
    <x v="2"/>
    <s v="Active"/>
    <d v="2019-01-07T00:00:00"/>
    <d v="2020-01-06T00:00:00"/>
    <s v="Marine"/>
    <s v="Marine"/>
    <x v="0"/>
    <n v="13612.5"/>
    <d v="2019-01-07T00:00:00"/>
    <s v="Brokerage"/>
    <s v="Endorsement"/>
    <m/>
    <d v="2020-01-22T00:00:00"/>
    <s v="Ahmedabad"/>
  </r>
  <r>
    <s v="EE"/>
    <s v="2412/202063061201000"/>
    <n v="1"/>
    <x v="2"/>
    <s v="Active"/>
    <d v="2019-01-07T00:00:00"/>
    <d v="2020-01-06T00:00:00"/>
    <s v="Marine"/>
    <s v="Marine"/>
    <x v="0"/>
    <n v="6991.55"/>
    <d v="2019-04-04T00:00:00"/>
    <s v="Brokerage"/>
    <s v="Endorsement"/>
    <m/>
    <d v="2020-01-22T00:00:00"/>
    <s v="Ahmedabad"/>
  </r>
  <r>
    <s v="EE"/>
    <s v="2302003012"/>
    <n v="1"/>
    <x v="2"/>
    <s v="Active"/>
    <d v="2018-08-27T00:00:00"/>
    <d v="2019-08-26T00:00:00"/>
    <s v="Liability"/>
    <s v="Liability"/>
    <x v="0"/>
    <n v="13750"/>
    <d v="2018-08-27T00:00:00"/>
    <s v="Brokerage"/>
    <s v="Inception"/>
    <m/>
    <d v="2020-01-22T00:00:00"/>
    <s v="Ahmedabad"/>
  </r>
  <r>
    <s v="EE"/>
    <s v="00000000085/39886"/>
    <n v="1"/>
    <x v="2"/>
    <s v="Active"/>
    <d v="2018-02-27T00:00:00"/>
    <d v="2019-02-26T00:00:00"/>
    <s v="Fire"/>
    <s v="Property  BI"/>
    <x v="0"/>
    <n v="2486.0700000000002"/>
    <d v="2018-02-27T00:00:00"/>
    <s v="Brokerage"/>
    <s v="Inception"/>
    <m/>
    <d v="2020-01-22T00:00:00"/>
    <s v="Ahmedabad"/>
  </r>
  <r>
    <s v="EE"/>
    <s v="8539944"/>
    <n v="1"/>
    <x v="2"/>
    <s v="Inactive"/>
    <d v="2018-02-27T00:00:00"/>
    <d v="2019-02-26T00:00:00"/>
    <s v="Fire"/>
    <s v="Property  BI"/>
    <x v="0"/>
    <n v="6653.1"/>
    <d v="2018-02-27T00:00:00"/>
    <s v="Brokerage"/>
    <s v="Inception"/>
    <m/>
    <d v="2020-01-22T00:00:00"/>
    <s v="Ahmedabad"/>
  </r>
  <r>
    <s v="EE"/>
    <s v="'0000000008539944-01"/>
    <n v="1"/>
    <x v="2"/>
    <s v="Active"/>
    <d v="2019-02-27T00:00:00"/>
    <d v="2020-02-26T00:00:00"/>
    <s v="Fire"/>
    <s v="Property  BI"/>
    <x v="0"/>
    <n v="6979.74"/>
    <d v="2019-02-27T00:00:00"/>
    <s v="Brokerage"/>
    <s v="Renewal"/>
    <m/>
    <d v="2020-01-22T00:00:00"/>
    <s v="Ahmedabad"/>
  </r>
  <r>
    <s v="EE"/>
    <s v="00000000086/43966"/>
    <n v="1"/>
    <x v="2"/>
    <s v="Active"/>
    <d v="2018-02-27T00:00:00"/>
    <d v="2019-02-26T00:00:00"/>
    <s v="Fire"/>
    <s v="Property  BI"/>
    <x v="2"/>
    <n v="2283.33"/>
    <d v="2018-02-27T00:00:00"/>
    <s v="Brokerage"/>
    <s v="Inception"/>
    <m/>
    <d v="2020-01-22T00:00:00"/>
    <s v="Ahmedabad"/>
  </r>
  <r>
    <s v="ABC"/>
    <s v="2690000174"/>
    <n v="1"/>
    <x v="2"/>
    <s v="Active"/>
    <d v="2017-12-31T00:00:00"/>
    <d v="2018-12-30T00:00:00"/>
    <s v="Miscellaneous"/>
    <s v="Property  BI"/>
    <x v="0"/>
    <n v="2535.87"/>
    <d v="2017-12-31T00:00:00"/>
    <s v="Brokerage"/>
    <s v="Inception"/>
    <m/>
    <d v="2020-01-22T00:00:00"/>
    <s v="Ahmedabad"/>
  </r>
  <r>
    <s v="ABC"/>
    <s v="300004329"/>
    <n v="1"/>
    <x v="2"/>
    <s v="Inactive"/>
    <d v="2018-01-31T00:00:00"/>
    <d v="2019-01-30T00:00:00"/>
    <s v="Liability"/>
    <s v="Liability"/>
    <x v="0"/>
    <n v="125000"/>
    <d v="2018-01-31T00:00:00"/>
    <s v="Brokerage"/>
    <s v="Inception"/>
    <m/>
    <d v="2020-01-22T00:00:00"/>
    <s v="Ahmedabad"/>
  </r>
  <r>
    <s v="ABC"/>
    <s v="'0300004329"/>
    <n v="1"/>
    <x v="2"/>
    <s v="Active"/>
    <d v="2019-01-31T00:00:00"/>
    <d v="2020-01-30T00:00:00"/>
    <s v="Liability"/>
    <s v="Liability"/>
    <x v="0"/>
    <n v="125000"/>
    <d v="2019-01-31T00:00:00"/>
    <s v="Brokerage"/>
    <s v="Renewal"/>
    <m/>
    <d v="2020-01-22T00:00:00"/>
    <s v="Ahmedabad"/>
  </r>
  <r>
    <s v="ABC"/>
    <s v="304001755"/>
    <n v="1"/>
    <x v="2"/>
    <s v="Inactive"/>
    <d v="2018-01-31T00:00:00"/>
    <d v="2019-01-30T00:00:00"/>
    <s v="Liability"/>
    <s v="Liability"/>
    <x v="0"/>
    <n v="80000"/>
    <d v="2018-01-31T00:00:00"/>
    <s v="Brokerage"/>
    <s v="Inception"/>
    <m/>
    <d v="2020-01-22T00:00:00"/>
    <s v="Ahmedabad"/>
  </r>
  <r>
    <s v="ABC"/>
    <s v="304001755"/>
    <n v="1"/>
    <x v="2"/>
    <s v="Inactive"/>
    <d v="2018-01-31T00:00:00"/>
    <d v="2019-01-30T00:00:00"/>
    <s v="Liability"/>
    <s v="Liability"/>
    <x v="0"/>
    <n v="320000"/>
    <d v="2018-01-31T00:00:00"/>
    <s v="Brokerage"/>
    <s v="Inception"/>
    <m/>
    <d v="2020-01-22T00:00:00"/>
    <s v="Ahmedabad"/>
  </r>
  <r>
    <s v="ABC"/>
    <s v="'0304001755"/>
    <n v="1"/>
    <x v="2"/>
    <s v="Active"/>
    <d v="2019-01-31T00:00:00"/>
    <d v="2020-01-30T00:00:00"/>
    <s v="Liability"/>
    <s v="Liability"/>
    <x v="0"/>
    <n v="320000"/>
    <d v="2019-01-31T00:00:00"/>
    <s v="Brokerage"/>
    <s v="Renewal"/>
    <m/>
    <d v="2020-01-22T00:00:00"/>
    <s v="Ahmedabad"/>
  </r>
  <r>
    <s v="ABC"/>
    <s v="655001664"/>
    <n v="1"/>
    <x v="2"/>
    <s v="Inactive"/>
    <d v="2018-03-01T00:00:00"/>
    <d v="2019-02-28T00:00:00"/>
    <s v="Fire"/>
    <s v="Property  BI"/>
    <x v="0"/>
    <n v="275569.44"/>
    <d v="2019-03-01T00:00:00"/>
    <s v="Brokerage"/>
    <s v="Inception"/>
    <m/>
    <d v="2020-01-22T00:00:00"/>
    <s v="Ahmedabad"/>
  </r>
  <r>
    <s v="ABC"/>
    <s v="'0655001664 03"/>
    <n v="1"/>
    <x v="2"/>
    <s v="Active"/>
    <d v="2019-03-01T00:00:00"/>
    <d v="2020-02-29T00:00:00"/>
    <s v="Fire"/>
    <s v="Property  BI"/>
    <x v="0"/>
    <n v="275569.44"/>
    <d v="2019-03-01T00:00:00"/>
    <s v="Brokerage"/>
    <s v="Renewal"/>
    <m/>
    <d v="2020-01-22T00:00:00"/>
    <s v="Ahmedabad"/>
  </r>
  <r>
    <s v="ABC"/>
    <s v="0830016972 02"/>
    <n v="1"/>
    <x v="2"/>
    <s v="Active"/>
    <d v="2019-03-01T00:00:00"/>
    <d v="2020-02-29T00:00:00"/>
    <s v="Marine"/>
    <s v="Marine"/>
    <x v="0"/>
    <n v="50332.73"/>
    <d v="2019-03-01T00:00:00"/>
    <s v="Brokerage"/>
    <s v="Renewal"/>
    <m/>
    <d v="2020-01-22T00:00:00"/>
    <s v="Ahmedabad"/>
  </r>
  <r>
    <s v="ABC"/>
    <s v="0830016972Â 01"/>
    <n v="1"/>
    <x v="2"/>
    <s v="Inactive"/>
    <d v="2018-03-01T00:00:00"/>
    <d v="2019-02-28T00:00:00"/>
    <s v="Marine"/>
    <s v="Marine"/>
    <x v="0"/>
    <n v="57539.3"/>
    <d v="2018-03-01T00:00:00"/>
    <s v="Brokerage"/>
    <s v="Inception"/>
    <m/>
    <d v="2020-01-22T00:00:00"/>
    <s v="Ahmedabad"/>
  </r>
  <r>
    <s v="ABC"/>
    <s v="'12063453"/>
    <n v="1"/>
    <x v="2"/>
    <s v="Active"/>
    <d v="2018-12-14T00:00:00"/>
    <d v="2019-12-13T00:00:00"/>
    <s v="Fire"/>
    <s v="Property  BI"/>
    <x v="0"/>
    <n v="212357.74"/>
    <d v="2018-12-14T00:00:00"/>
    <s v="Brokerage"/>
    <s v="Inception"/>
    <m/>
    <d v="2020-01-22T00:00:00"/>
    <s v="Ahmedabad"/>
  </r>
  <r>
    <s v="ABC"/>
    <s v="1.214E+19"/>
    <n v="1"/>
    <x v="2"/>
    <s v="Inactive"/>
    <d v="2018-03-01T00:00:00"/>
    <d v="2019-02-28T00:00:00"/>
    <s v="Liability"/>
    <s v="Liability"/>
    <x v="2"/>
    <n v="31250"/>
    <d v="2018-03-01T00:00:00"/>
    <s v="Brokerage"/>
    <s v="Inception"/>
    <m/>
    <d v="2020-01-22T00:00:00"/>
    <s v="Ahmedabad"/>
  </r>
  <r>
    <s v="ABC"/>
    <s v="121400/36/17/17/00000005"/>
    <n v="1"/>
    <x v="2"/>
    <s v="Inactive"/>
    <d v="2018-03-01T00:00:00"/>
    <d v="2019-02-28T00:00:00"/>
    <s v="Liability"/>
    <s v="Liability"/>
    <x v="0"/>
    <n v="43750"/>
    <d v="2018-03-01T00:00:00"/>
    <s v="Brokerage"/>
    <s v="Inception"/>
    <m/>
    <d v="2020-01-22T00:00:00"/>
    <s v="Ahmedabad"/>
  </r>
  <r>
    <s v="ABC"/>
    <s v="121400/36/17/30/00000014"/>
    <n v="1"/>
    <x v="2"/>
    <s v="Inactive"/>
    <d v="2018-03-01T00:00:00"/>
    <d v="2019-02-28T00:00:00"/>
    <s v="Liability"/>
    <s v="Liability"/>
    <x v="2"/>
    <n v="75000"/>
    <d v="2018-03-01T00:00:00"/>
    <s v="Brokerage"/>
    <s v="Inception"/>
    <m/>
    <d v="2020-01-22T00:00:00"/>
    <s v="Ahmedabad"/>
  </r>
  <r>
    <s v="ABC"/>
    <s v="'12140036180800000001"/>
    <n v="1"/>
    <x v="2"/>
    <s v="Active"/>
    <d v="2019-03-01T00:00:00"/>
    <d v="2020-02-29T00:00:00"/>
    <s v="Liability"/>
    <s v="Liability"/>
    <x v="2"/>
    <n v="31250"/>
    <d v="2019-03-01T00:00:00"/>
    <s v="Brokerage"/>
    <s v="Renewal"/>
    <m/>
    <d v="2020-01-22T00:00:00"/>
    <s v="Ahmedabad"/>
  </r>
  <r>
    <s v="ABC"/>
    <s v="'12140036181700000021"/>
    <n v="1"/>
    <x v="2"/>
    <s v="Active"/>
    <d v="2019-03-01T00:00:00"/>
    <d v="2020-02-29T00:00:00"/>
    <s v="Liability"/>
    <s v="Liability"/>
    <x v="0"/>
    <n v="43750"/>
    <d v="2019-03-01T00:00:00"/>
    <s v="Brokerage"/>
    <s v="Renewal"/>
    <m/>
    <d v="2020-01-22T00:00:00"/>
    <s v="Ahmedabad"/>
  </r>
  <r>
    <s v="ABC"/>
    <s v="'12140036183000000021"/>
    <n v="1"/>
    <x v="2"/>
    <s v="Active"/>
    <d v="2019-03-01T00:00:00"/>
    <d v="2020-02-29T00:00:00"/>
    <s v="Liability"/>
    <s v="Liability"/>
    <x v="2"/>
    <n v="75000"/>
    <d v="2019-03-01T00:00:00"/>
    <s v="Brokerage"/>
    <s v="Renewal"/>
    <m/>
    <d v="2020-01-22T00:00:00"/>
    <s v="Ahmedabad"/>
  </r>
  <r>
    <s v="ABC"/>
    <s v="2302003268"/>
    <n v="1"/>
    <x v="2"/>
    <s v="Inactive"/>
    <d v="2018-02-11T00:00:00"/>
    <d v="2019-02-10T00:00:00"/>
    <s v="Liability"/>
    <s v="Liability"/>
    <x v="2"/>
    <n v="23125"/>
    <d v="2018-02-11T00:00:00"/>
    <s v="Brokerage"/>
    <s v="Inception"/>
    <m/>
    <d v="2020-01-22T00:00:00"/>
    <s v="Ahmedabad"/>
  </r>
  <r>
    <s v="ABC"/>
    <s v="'2302003268"/>
    <n v="1"/>
    <x v="2"/>
    <s v="Active"/>
    <d v="2019-02-11T00:00:00"/>
    <d v="2020-02-10T00:00:00"/>
    <s v="Liability"/>
    <s v="Liability"/>
    <x v="2"/>
    <n v="21875"/>
    <d v="2019-02-11T00:00:00"/>
    <s v="Brokerage"/>
    <s v="Renewal"/>
    <m/>
    <d v="2020-01-22T00:00:00"/>
    <s v="Ahmedabad"/>
  </r>
  <r>
    <s v="ABC"/>
    <s v="2309003346"/>
    <n v="1"/>
    <x v="2"/>
    <s v="Active"/>
    <d v="2018-08-20T00:00:00"/>
    <d v="2024-08-19T00:00:00"/>
    <s v="Liability"/>
    <s v="Liability"/>
    <x v="2"/>
    <n v="47500"/>
    <d v="2018-08-20T00:00:00"/>
    <s v="Brokerage"/>
    <s v="Inception"/>
    <m/>
    <d v="2020-01-22T00:00:00"/>
    <s v="Ahmedabad"/>
  </r>
  <r>
    <s v="ABC"/>
    <s v="2690000349"/>
    <n v="1"/>
    <x v="2"/>
    <s v="Active"/>
    <d v="2017-12-31T00:00:00"/>
    <d v="2018-12-30T00:00:00"/>
    <s v="Miscellaneous"/>
    <s v="Property  BI"/>
    <x v="0"/>
    <n v="7632.55"/>
    <d v="2017-12-31T00:00:00"/>
    <s v="Brokerage"/>
    <s v="Inception"/>
    <m/>
    <d v="2020-01-22T00:00:00"/>
    <s v="Ahmedabad"/>
  </r>
  <r>
    <s v="ABC"/>
    <s v="55020309"/>
    <n v="1"/>
    <x v="2"/>
    <s v="Active"/>
    <d v="2018-12-14T00:00:00"/>
    <d v="2019-12-13T00:00:00"/>
    <s v="Miscellaneous"/>
    <s v="Property  BI"/>
    <x v="0"/>
    <n v="2563.13"/>
    <d v="2018-12-14T00:00:00"/>
    <s v="Brokerage"/>
    <s v="Inception"/>
    <m/>
    <d v="2020-01-22T00:00:00"/>
    <s v="Ahmedabad"/>
  </r>
  <r>
    <s v="ABC"/>
    <s v="2309002897"/>
    <n v="1"/>
    <x v="2"/>
    <s v="Active"/>
    <d v="2019-05-02T00:00:00"/>
    <d v="2020-05-01T00:00:00"/>
    <s v="Liability"/>
    <s v="Liability"/>
    <x v="0"/>
    <n v="25000"/>
    <d v="2019-05-02T00:00:00"/>
    <s v="Brokerage"/>
    <s v="Inception"/>
    <m/>
    <d v="2020-01-22T00:00:00"/>
    <s v="Ahmedabad"/>
  </r>
  <r>
    <s v="ABC"/>
    <s v="000000000086/4398"/>
    <n v="1"/>
    <x v="2"/>
    <s v="Inactive"/>
    <d v="2018-02-27T00:00:00"/>
    <d v="2019-02-26T00:00:00"/>
    <s v="Fire"/>
    <s v="Property  BI"/>
    <x v="1"/>
    <n v="2939.29"/>
    <d v="2018-02-27T00:00:00"/>
    <s v="Brokerage"/>
    <s v="Inception"/>
    <m/>
    <d v="2020-01-22T00:00:00"/>
    <s v="Ahmedabad"/>
  </r>
  <r>
    <s v="ABC"/>
    <s v="8539756"/>
    <n v="1"/>
    <x v="2"/>
    <s v="Inactive"/>
    <d v="2018-02-27T00:00:00"/>
    <d v="2019-02-26T00:00:00"/>
    <s v="Fire"/>
    <s v="Property  BI"/>
    <x v="0"/>
    <n v="5207.66"/>
    <d v="2018-02-27T00:00:00"/>
    <s v="Brokerage"/>
    <s v="Inception"/>
    <m/>
    <d v="2020-01-22T00:00:00"/>
    <s v="Ahmedabad"/>
  </r>
  <r>
    <s v="ABC"/>
    <s v="'0000000008539756-01"/>
    <n v="1"/>
    <x v="2"/>
    <s v="Active"/>
    <d v="2019-02-27T00:00:00"/>
    <d v="2020-02-26T00:00:00"/>
    <s v="Fire"/>
    <s v="Property  BI"/>
    <x v="0"/>
    <n v="5601.1"/>
    <d v="2019-02-27T00:00:00"/>
    <s v="Brokerage"/>
    <s v="Renewal"/>
    <m/>
    <d v="2020-01-22T00:00:00"/>
    <s v="Ahmedabad"/>
  </r>
  <r>
    <s v="ABC"/>
    <s v="'0000000008539844"/>
    <n v="1"/>
    <x v="2"/>
    <s v="Inactive"/>
    <d v="2018-02-27T00:00:00"/>
    <d v="2019-02-26T00:00:00"/>
    <s v="Fire"/>
    <s v="Property  BI"/>
    <x v="2"/>
    <n v="1972.37"/>
    <d v="2018-02-27T00:00:00"/>
    <s v="Brokerage"/>
    <s v="Inception"/>
    <m/>
    <d v="2020-01-22T00:00:00"/>
    <s v="Ahmedabad"/>
  </r>
  <r>
    <s v="ABC"/>
    <s v="'0000000008539844-01"/>
    <n v="1"/>
    <x v="2"/>
    <s v="Active"/>
    <d v="2019-02-27T00:00:00"/>
    <d v="2020-02-26T00:00:00"/>
    <s v="Fire"/>
    <s v="Property  BI"/>
    <x v="2"/>
    <n v="2141.5500000000002"/>
    <d v="2019-02-27T00:00:00"/>
    <s v="Brokerage"/>
    <s v="Renewal"/>
    <m/>
    <d v="2020-01-22T00:00:00"/>
    <s v="Ahmedabad"/>
  </r>
  <r>
    <s v="ABC"/>
    <s v="'0000000008643898-01"/>
    <n v="1"/>
    <x v="2"/>
    <s v="Active"/>
    <d v="2019-02-27T00:00:00"/>
    <d v="2020-02-26T00:00:00"/>
    <s v="Fire"/>
    <s v="Property  BI"/>
    <x v="0"/>
    <n v="3136.39"/>
    <d v="2019-03-02T00:00:00"/>
    <s v="Brokerage"/>
    <s v="Renewal"/>
    <m/>
    <d v="2020-01-22T00:00:00"/>
    <s v="Ahmedabad"/>
  </r>
  <r>
    <s v="ABC"/>
    <s v="1.60262E+17"/>
    <n v="1"/>
    <x v="2"/>
    <s v="Active"/>
    <d v="2019-11-15T00:00:00"/>
    <d v="2020-11-14T00:00:00"/>
    <s v="Fire"/>
    <s v="Small Medium Enterpries SME"/>
    <x v="0"/>
    <n v="35127.9"/>
    <d v="2019-11-15T00:00:00"/>
    <s v="Brokerage"/>
    <s v="Inception"/>
    <m/>
    <d v="2020-01-22T00:00:00"/>
    <s v="Ahmedabad"/>
  </r>
  <r>
    <s v="ABC"/>
    <s v="2412/202312723700000"/>
    <n v="1"/>
    <x v="2"/>
    <s v="Active"/>
    <d v="2018-01-22T00:00:00"/>
    <d v="2019-01-21T00:00:00"/>
    <s v="Marine"/>
    <s v="Marine"/>
    <x v="2"/>
    <n v="825"/>
    <d v="2018-01-22T00:00:00"/>
    <s v="Brokerage"/>
    <s v="Inception"/>
    <m/>
    <d v="2020-01-22T00:00:00"/>
    <s v="Ahmedabad"/>
  </r>
  <r>
    <s v="TT"/>
    <s v="31030411/17/10000760"/>
    <n v="1"/>
    <x v="2"/>
    <s v="Active"/>
    <d v="2018-03-10T00:00:00"/>
    <d v="2019-03-09T00:00:00"/>
    <s v="Fire"/>
    <s v="Property  BI"/>
    <x v="1"/>
    <n v="2340.25"/>
    <d v="2018-03-10T00:00:00"/>
    <s v="Brokerage"/>
    <s v="Inception"/>
    <m/>
    <d v="2020-01-22T00:00:00"/>
    <s v="Ahmedabad"/>
  </r>
  <r>
    <s v="TT"/>
    <s v="31030/459/1710000154"/>
    <n v="1"/>
    <x v="2"/>
    <s v="Active"/>
    <d v="2018-03-10T00:00:00"/>
    <d v="2019-03-09T00:00:00"/>
    <s v="Miscellaneous"/>
    <s v="Property  BI"/>
    <x v="1"/>
    <n v="125"/>
    <d v="2018-03-10T00:00:00"/>
    <s v="Brokerage"/>
    <s v="Inception"/>
    <m/>
    <d v="2020-01-22T00:00:00"/>
    <s v="Ahmedabad"/>
  </r>
  <r>
    <s v="TT"/>
    <s v="2412/2024 4046 0100 000"/>
    <n v="1"/>
    <x v="2"/>
    <s v="Active"/>
    <d v="2018-09-26T00:00:00"/>
    <d v="2019-09-25T00:00:00"/>
    <s v="Marine"/>
    <s v="Marine"/>
    <x v="2"/>
    <n v="2722.5"/>
    <d v="2018-09-26T00:00:00"/>
    <s v="Brokerage"/>
    <s v="Inception"/>
    <m/>
    <d v="2020-01-22T00:00:00"/>
    <s v="Ahmedabad"/>
  </r>
  <r>
    <s v="TT"/>
    <s v="4010/118287210/02/000"/>
    <n v="1"/>
    <x v="2"/>
    <s v="Active"/>
    <d v="2018-05-25T00:00:00"/>
    <d v="2019-05-24T00:00:00"/>
    <s v="Miscellaneous"/>
    <s v="Liability"/>
    <x v="2"/>
    <n v="943.5"/>
    <d v="2018-05-26T00:00:00"/>
    <s v="Brokerage"/>
    <s v="Inception"/>
    <m/>
    <d v="2020-01-22T00:00:00"/>
    <s v="Ahmedabad"/>
  </r>
  <r>
    <s v="TT"/>
    <s v="4010/118433486/02/000"/>
    <n v="1"/>
    <x v="2"/>
    <s v="Active"/>
    <d v="2018-05-25T00:00:00"/>
    <d v="2019-05-24T00:00:00"/>
    <s v="Miscellaneous"/>
    <s v="Liability"/>
    <x v="2"/>
    <n v="2809.13"/>
    <d v="2018-05-25T00:00:00"/>
    <s v="Brokerage"/>
    <s v="Inception"/>
    <m/>
    <d v="2020-01-22T00:00:00"/>
    <s v="Ahmedabad"/>
  </r>
  <r>
    <s v="TT"/>
    <s v="4010/118434222/02/000"/>
    <n v="1"/>
    <x v="2"/>
    <s v="Active"/>
    <d v="2018-05-25T00:00:00"/>
    <d v="2019-05-24T00:00:00"/>
    <s v="Miscellaneous"/>
    <s v="Liability"/>
    <x v="0"/>
    <n v="2809.25"/>
    <d v="2018-05-25T00:00:00"/>
    <s v="Brokerage"/>
    <s v="Inception"/>
    <m/>
    <d v="2020-01-22T00:00:00"/>
    <s v="Ahmedabad"/>
  </r>
  <r>
    <s v="XYZ"/>
    <s v="'001P000202300000"/>
    <n v="1"/>
    <x v="2"/>
    <s v="Active"/>
    <d v="2019-04-05T00:00:00"/>
    <d v="2026-04-04T00:00:00"/>
    <s v="Liability"/>
    <s v="Liability"/>
    <x v="2"/>
    <n v="162500"/>
    <d v="2019-04-05T00:00:00"/>
    <s v="Brokerage"/>
    <s v="Inception"/>
    <m/>
    <d v="2020-01-22T00:00:00"/>
    <s v="Ahmedabad"/>
  </r>
  <r>
    <s v="XYZ"/>
    <s v="'001P000203500000"/>
    <n v="1"/>
    <x v="2"/>
    <s v="Active"/>
    <d v="2019-04-18T00:00:00"/>
    <d v="2025-10-17T00:00:00"/>
    <s v="Liability"/>
    <s v="Liability"/>
    <x v="2"/>
    <n v="250000"/>
    <d v="2019-04-18T00:00:00"/>
    <s v="Brokerage"/>
    <s v="Inception"/>
    <m/>
    <d v="2020-01-22T00:00:00"/>
    <s v="Ahmedabad"/>
  </r>
  <r>
    <s v="XYZ"/>
    <s v="1.112E+19"/>
    <n v="1"/>
    <x v="2"/>
    <s v="Inactive"/>
    <d v="2018-03-23T00:00:00"/>
    <d v="2019-03-22T00:00:00"/>
    <s v="Liability"/>
    <s v="Liability"/>
    <x v="0"/>
    <n v="21875"/>
    <d v="2018-03-23T00:00:00"/>
    <s v="Brokerage"/>
    <s v="Inception"/>
    <m/>
    <d v="2020-01-22T00:00:00"/>
    <s v="Ahmedabad"/>
  </r>
  <r>
    <s v="XYZ"/>
    <s v="'11120036181000000012"/>
    <n v="1"/>
    <x v="2"/>
    <s v="Active"/>
    <d v="2019-03-23T00:00:00"/>
    <d v="2020-03-22T00:00:00"/>
    <s v="Liability"/>
    <s v="Liability"/>
    <x v="0"/>
    <n v="59322"/>
    <d v="2019-04-22T00:00:00"/>
    <s v="Brokerage"/>
    <s v="Renewal"/>
    <m/>
    <d v="2020-01-22T00:00:00"/>
    <s v="Ahmedabad"/>
  </r>
  <r>
    <s v="XYZ"/>
    <s v="2309003004"/>
    <n v="1"/>
    <x v="2"/>
    <s v="Active"/>
    <d v="2018-05-29T00:00:00"/>
    <d v="2027-05-28T00:00:00"/>
    <s v="Liability"/>
    <s v="Liability"/>
    <x v="2"/>
    <n v="118750"/>
    <d v="2018-05-29T00:00:00"/>
    <s v="Brokerage"/>
    <s v="Inception"/>
    <m/>
    <d v="2020-01-22T00:00:00"/>
    <s v="Ahmedabad"/>
  </r>
  <r>
    <s v="SRE"/>
    <s v="2002/174911788/00/000"/>
    <n v="1"/>
    <x v="2"/>
    <s v="Active"/>
    <d v="2019-06-30T00:00:00"/>
    <d v="2020-06-29T00:00:00"/>
    <s v="Marine"/>
    <s v="Marine"/>
    <x v="0"/>
    <n v="66188.759999999995"/>
    <d v="2019-06-30T00:00:00"/>
    <s v="Brokerage"/>
    <s v="Renewal"/>
    <m/>
    <d v="2020-01-22T00:00:00"/>
    <s v="Ahmedabad"/>
  </r>
  <r>
    <s v="SRE"/>
    <s v="'2414201438068601000"/>
    <n v="1"/>
    <x v="2"/>
    <s v="Active"/>
    <d v="2017-06-30T00:00:00"/>
    <d v="2018-06-29T00:00:00"/>
    <s v="Marine"/>
    <s v="Marine"/>
    <x v="2"/>
    <n v="37754.15"/>
    <d v="2018-06-30T00:00:00"/>
    <s v="Brokerage"/>
    <s v="Inception"/>
    <m/>
    <d v="2020-01-22T00:00:00"/>
    <s v="Ahmedabad"/>
  </r>
  <r>
    <s v="SRE"/>
    <s v="'310300111910000371"/>
    <n v="1"/>
    <x v="2"/>
    <s v="Active"/>
    <d v="2019-09-01T00:00:00"/>
    <d v="2020-08-31T00:00:00"/>
    <s v="Fire"/>
    <s v="Property  BI"/>
    <x v="0"/>
    <n v="48325.760000000002"/>
    <d v="2019-09-01T00:00:00"/>
    <s v="Brokerage"/>
    <s v="Renewal"/>
    <m/>
    <d v="2020-01-22T00:00:00"/>
    <s v="Ahmedabad"/>
  </r>
  <r>
    <s v="SRE"/>
    <s v="3.10304E+17"/>
    <n v="1"/>
    <x v="2"/>
    <s v="Active"/>
    <d v="2018-09-01T00:00:00"/>
    <d v="2019-08-31T00:00:00"/>
    <s v="Fire"/>
    <s v="Property  BI"/>
    <x v="0"/>
    <n v="5763.57"/>
    <d v="2018-09-01T00:00:00"/>
    <s v="Brokerage"/>
    <s v="Inception"/>
    <m/>
    <d v="2020-01-22T00:00:00"/>
    <s v="Ahmedabad"/>
  </r>
  <r>
    <s v="SRE"/>
    <s v="3.10304E+17"/>
    <n v="1"/>
    <x v="2"/>
    <s v="Inactive"/>
    <d v="2018-09-01T00:00:00"/>
    <d v="2019-08-31T00:00:00"/>
    <s v="Fire"/>
    <s v="Property  BI"/>
    <x v="0"/>
    <n v="5721.71"/>
    <d v="2018-09-01T00:00:00"/>
    <s v="Brokerage"/>
    <s v="Inception"/>
    <m/>
    <d v="2020-01-22T00:00:00"/>
    <s v="Ahmedabad"/>
  </r>
  <r>
    <s v="SRE"/>
    <s v="YB00015574000103"/>
    <n v="1"/>
    <x v="2"/>
    <s v="Active"/>
    <d v="2019-01-12T00:00:00"/>
    <d v="2020-01-11T00:00:00"/>
    <s v="Miscellaneous"/>
    <s v="Energy"/>
    <x v="0"/>
    <n v="3073.94"/>
    <d v="2019-01-12T00:00:00"/>
    <s v="Brokerage"/>
    <s v="Renewal"/>
    <m/>
    <d v="2020-01-22T00:00:00"/>
    <s v="Ahmedabad"/>
  </r>
  <r>
    <s v="SRE"/>
    <s v="'310300111910000396"/>
    <n v="1"/>
    <x v="2"/>
    <s v="Active"/>
    <d v="2019-09-01T00:00:00"/>
    <d v="2020-08-31T00:00:00"/>
    <s v="Fire"/>
    <s v="Property  BI"/>
    <x v="0"/>
    <n v="20327.63"/>
    <d v="2019-09-01T00:00:00"/>
    <s v="Brokerage"/>
    <s v="Renewal"/>
    <m/>
    <d v="2020-01-22T00:00:00"/>
    <s v="Ahmedabad"/>
  </r>
  <r>
    <s v="SRE"/>
    <s v="3.10304E+17"/>
    <n v="1"/>
    <x v="2"/>
    <s v="Inactive"/>
    <d v="2018-09-01T00:00:00"/>
    <d v="2019-08-31T00:00:00"/>
    <s v="Fire"/>
    <s v="Property  BI"/>
    <x v="0"/>
    <n v="2164.3000000000002"/>
    <d v="2018-09-01T00:00:00"/>
    <s v="Brokerage"/>
    <s v="Inception"/>
    <m/>
    <d v="2020-01-22T00:00:00"/>
    <s v="Ahmedabad"/>
  </r>
  <r>
    <s v="SRE"/>
    <s v="'310300111910000397"/>
    <n v="1"/>
    <x v="2"/>
    <s v="Active"/>
    <d v="2019-09-01T00:00:00"/>
    <d v="2020-08-31T00:00:00"/>
    <s v="Fire"/>
    <s v="Property  BI"/>
    <x v="0"/>
    <n v="27258.799999999999"/>
    <d v="2019-09-01T00:00:00"/>
    <s v="Brokerage"/>
    <s v="Renewal"/>
    <m/>
    <d v="2020-01-22T00:00:00"/>
    <s v="Ahmedabad"/>
  </r>
  <r>
    <s v="SRE"/>
    <s v="3.10304E+17"/>
    <n v="1"/>
    <x v="2"/>
    <s v="Inactive"/>
    <d v="2018-09-01T00:00:00"/>
    <d v="2019-08-31T00:00:00"/>
    <s v="Fire"/>
    <s v="Property  BI"/>
    <x v="0"/>
    <n v="5105.2"/>
    <d v="2018-09-01T00:00:00"/>
    <s v="Brokerage"/>
    <s v="Inception"/>
    <m/>
    <d v="2020-01-22T00:00:00"/>
    <s v="Ahmedabad"/>
  </r>
  <r>
    <s v="SRE"/>
    <s v="MD004600"/>
    <n v="1"/>
    <x v="2"/>
    <s v="Active"/>
    <d v="2020-01-17T00:00:00"/>
    <d v="2020-01-22T00:00:00"/>
    <s v="Employee Benefits"/>
    <s v="Small Medium Enterpries SME"/>
    <x v="2"/>
    <n v="95.85"/>
    <d v="2020-01-17T00:00:00"/>
    <s v="Brokerage"/>
    <s v="Inception"/>
    <m/>
    <d v="2020-01-22T00:00:00"/>
    <s v="Ahmedabad"/>
  </r>
  <r>
    <s v="SRE"/>
    <s v="3.10304E+17"/>
    <n v="1"/>
    <x v="2"/>
    <s v="Active"/>
    <d v="2018-09-01T00:00:00"/>
    <d v="2019-08-31T00:00:00"/>
    <s v="Fire"/>
    <s v="Property  BI"/>
    <x v="0"/>
    <n v="153.76"/>
    <d v="2018-09-01T00:00:00"/>
    <s v="Brokerage"/>
    <s v="Inception"/>
    <m/>
    <d v="2020-01-22T00:00:00"/>
    <s v="Ahmedabad"/>
  </r>
  <r>
    <s v="SRE"/>
    <s v="3.10304E+17"/>
    <n v="1"/>
    <x v="2"/>
    <s v="Active"/>
    <d v="2018-09-01T00:00:00"/>
    <d v="2019-08-31T00:00:00"/>
    <s v="Fire"/>
    <s v="Property  BI"/>
    <x v="0"/>
    <n v="3842.38"/>
    <d v="2018-09-01T00:00:00"/>
    <s v="Brokerage"/>
    <s v="Inception"/>
    <m/>
    <d v="2020-01-22T00:00:00"/>
    <s v="Ahmedabad"/>
  </r>
  <r>
    <s v="SRE"/>
    <s v="0865085175 00 00"/>
    <n v="1"/>
    <x v="2"/>
    <s v="Active"/>
    <d v="2019-09-12T00:00:00"/>
    <d v="2020-09-11T00:00:00"/>
    <s v="Marine"/>
    <s v="Small Medium Enterpries SME"/>
    <x v="0"/>
    <n v="3300"/>
    <d v="2019-09-12T00:00:00"/>
    <s v="Brokerage"/>
    <s v="Inception"/>
    <m/>
    <d v="2020-01-22T00:00:00"/>
    <s v="Ahmedabad"/>
  </r>
  <r>
    <s v="SRE"/>
    <s v="2002/160095852/00/000"/>
    <n v="1"/>
    <x v="2"/>
    <s v="Active"/>
    <d v="2018-11-01T00:00:00"/>
    <d v="2019-10-31T00:00:00"/>
    <s v="Marine"/>
    <s v="Marine"/>
    <x v="0"/>
    <n v="7424.84"/>
    <d v="2018-11-01T00:00:00"/>
    <s v="Brokerage"/>
    <s v="Renewal"/>
    <m/>
    <d v="2020-01-22T00:00:00"/>
    <s v="Ahmedabad"/>
  </r>
  <r>
    <s v="SRE"/>
    <s v="'310300111910000395"/>
    <n v="1"/>
    <x v="2"/>
    <s v="Active"/>
    <d v="2019-09-01T00:00:00"/>
    <d v="2020-08-31T00:00:00"/>
    <s v="Fire"/>
    <s v="Property  BI"/>
    <x v="0"/>
    <n v="10279.51"/>
    <d v="2019-09-01T00:00:00"/>
    <s v="Brokerage"/>
    <s v="Renewal"/>
    <m/>
    <d v="2020-01-22T00:00:00"/>
    <s v="Ahmedabad"/>
  </r>
  <r>
    <s v="SRE"/>
    <s v="3.10304E+17"/>
    <n v="1"/>
    <x v="2"/>
    <s v="Inactive"/>
    <d v="2018-09-01T00:00:00"/>
    <d v="2019-08-31T00:00:00"/>
    <s v="Fire"/>
    <s v="Property  BI"/>
    <x v="0"/>
    <n v="610.77"/>
    <d v="2018-09-01T00:00:00"/>
    <s v="Brokerage"/>
    <s v="Inception"/>
    <m/>
    <d v="2020-01-22T00:00:00"/>
    <s v="Ahmedabad"/>
  </r>
  <r>
    <s v="SRE"/>
    <s v="0000000007919559-01"/>
    <n v="1"/>
    <x v="2"/>
    <s v="Active"/>
    <d v="2018-12-28T00:00:00"/>
    <d v="2019-12-27T00:00:00"/>
    <s v="Marine"/>
    <s v="Marine"/>
    <x v="2"/>
    <n v="6112.76"/>
    <d v="2018-12-28T00:00:00"/>
    <s v="Brokerage"/>
    <s v="Endorsement"/>
    <m/>
    <d v="2020-01-22T00:00:00"/>
    <s v="Ahmedabad"/>
  </r>
  <r>
    <s v="SRE"/>
    <s v="2001/161822918/00/000"/>
    <n v="1"/>
    <x v="2"/>
    <s v="Active"/>
    <d v="2018-12-06T00:00:00"/>
    <d v="2019-12-05T00:00:00"/>
    <s v="Marine"/>
    <s v="Marine"/>
    <x v="2"/>
    <n v="10725"/>
    <d v="2018-12-06T00:00:00"/>
    <s v="Brokerage"/>
    <s v="Inception"/>
    <m/>
    <d v="2020-01-22T00:00:00"/>
    <s v="Ahmedabad"/>
  </r>
  <r>
    <s v="DDD"/>
    <s v="0865082088 00"/>
    <n v="1"/>
    <x v="2"/>
    <s v="Active"/>
    <d v="2018-12-07T00:00:00"/>
    <d v="2019-12-06T00:00:00"/>
    <s v="Marine"/>
    <s v="Marine"/>
    <x v="2"/>
    <n v="3630"/>
    <d v="2019-12-17T00:00:00"/>
    <s v="Brokerage"/>
    <s v="Inception"/>
    <m/>
    <d v="2020-01-22T00:00:00"/>
    <s v="Ahmedabad"/>
  </r>
  <r>
    <s v="SRE"/>
    <s v="0865081032 00"/>
    <n v="1"/>
    <x v="2"/>
    <s v="Active"/>
    <d v="2018-09-11T00:00:00"/>
    <d v="2019-09-10T00:00:00"/>
    <s v="Marine"/>
    <s v="Marine"/>
    <x v="0"/>
    <n v="1072.5"/>
    <d v="2019-09-11T00:00:00"/>
    <s v="Brokerage"/>
    <s v="Inception"/>
    <m/>
    <d v="2020-01-22T00:00:00"/>
    <s v="Ahmedabad"/>
  </r>
  <r>
    <s v="DDD"/>
    <s v="'2309003157"/>
    <n v="1"/>
    <x v="2"/>
    <s v="Inactive"/>
    <d v="2018-07-03T00:00:00"/>
    <d v="2019-07-02T00:00:00"/>
    <s v="Liability"/>
    <s v="Liability"/>
    <x v="0"/>
    <n v="37500"/>
    <d v="2018-07-03T00:00:00"/>
    <s v="Brokerage"/>
    <s v="Inception"/>
    <m/>
    <d v="2020-01-22T00:00:00"/>
    <s v="Ahmedabad"/>
  </r>
  <r>
    <s v="DDD"/>
    <s v="'2309003157 01"/>
    <n v="1"/>
    <x v="2"/>
    <s v="Active"/>
    <d v="2019-07-03T00:00:00"/>
    <d v="2020-07-02T00:00:00"/>
    <s v="Liability"/>
    <s v="Liability"/>
    <x v="0"/>
    <n v="35000"/>
    <d v="2019-07-03T00:00:00"/>
    <s v="Brokerage"/>
    <s v="Renewal"/>
    <m/>
    <d v="2020-01-22T00:00:00"/>
    <s v="Ahmedabad"/>
  </r>
  <r>
    <s v="DDD"/>
    <s v="'99000011170100000412"/>
    <n v="1"/>
    <x v="2"/>
    <s v="Inactive"/>
    <d v="2018-02-14T00:00:00"/>
    <d v="2019-02-13T00:00:00"/>
    <s v="Fire"/>
    <s v="Property  BI"/>
    <x v="0"/>
    <n v="107689.68"/>
    <d v="2018-02-14T00:00:00"/>
    <s v="Brokerage"/>
    <s v="Inception"/>
    <m/>
    <d v="2020-01-22T00:00:00"/>
    <s v="Ahmedabad"/>
  </r>
  <r>
    <s v="DDD"/>
    <s v="99000011180100000149'"/>
    <n v="1"/>
    <x v="2"/>
    <s v="Inactive"/>
    <d v="2018-07-20T00:00:00"/>
    <d v="2019-07-19T00:00:00"/>
    <s v="Fire"/>
    <s v="Property  BI"/>
    <x v="0"/>
    <n v="5417.97"/>
    <d v="2018-07-20T00:00:00"/>
    <s v="Brokerage"/>
    <s v="Inception"/>
    <m/>
    <d v="2020-01-22T00:00:00"/>
    <s v="Ahmedabad"/>
  </r>
  <r>
    <s v="DDD"/>
    <s v="'99000011180100000303"/>
    <n v="1"/>
    <x v="2"/>
    <s v="Active"/>
    <d v="2019-01-16T00:00:00"/>
    <d v="2020-01-15T00:00:00"/>
    <s v="Fire"/>
    <s v="Property  BI"/>
    <x v="0"/>
    <n v="98931.05"/>
    <d v="2019-01-16T00:00:00"/>
    <s v="Brokerage"/>
    <s v="Inception"/>
    <m/>
    <d v="2020-01-22T00:00:00"/>
    <s v="Ahmedabad"/>
  </r>
  <r>
    <s v="DDD"/>
    <s v="'99000011180100000339"/>
    <n v="1"/>
    <x v="2"/>
    <s v="Active"/>
    <d v="2019-02-14T00:00:00"/>
    <d v="2020-02-13T00:00:00"/>
    <s v="Fire"/>
    <s v="Property  BI"/>
    <x v="0"/>
    <n v="1610"/>
    <d v="2019-02-14T00:00:00"/>
    <s v="Brokerage"/>
    <s v="Inception"/>
    <m/>
    <d v="2020-01-22T00:00:00"/>
    <s v="Ahmedabad"/>
  </r>
  <r>
    <s v="DDD"/>
    <s v="'99000011180100000340"/>
    <n v="1"/>
    <x v="2"/>
    <s v="Active"/>
    <d v="2019-02-14T00:00:00"/>
    <d v="2020-02-13T00:00:00"/>
    <s v="Fire"/>
    <s v="Property  BI"/>
    <x v="0"/>
    <n v="131090.46"/>
    <d v="2019-02-26T00:00:00"/>
    <s v="Brokerage"/>
    <s v="Renewal"/>
    <m/>
    <d v="2020-01-22T00:00:00"/>
    <s v="Ahmedabad"/>
  </r>
  <r>
    <s v="DDD"/>
    <s v="'99000011180100000352"/>
    <n v="1"/>
    <x v="2"/>
    <s v="Active"/>
    <d v="2019-03-16T00:00:00"/>
    <d v="2020-03-15T00:00:00"/>
    <s v="Fire"/>
    <s v="Property  BI"/>
    <x v="0"/>
    <n v="2056.4299999999998"/>
    <d v="2019-03-16T00:00:00"/>
    <s v="Brokerage"/>
    <s v="Inception"/>
    <m/>
    <d v="2020-01-22T00:00:00"/>
    <s v="Ahmedabad"/>
  </r>
  <r>
    <s v="DDD"/>
    <s v="'99000011180100000353"/>
    <n v="1"/>
    <x v="2"/>
    <s v="Active"/>
    <d v="2019-03-12T00:00:00"/>
    <d v="2020-03-11T00:00:00"/>
    <s v="Fire"/>
    <s v="Property  BI"/>
    <x v="0"/>
    <n v="1194.28"/>
    <d v="2019-03-12T00:00:00"/>
    <s v="Brokerage"/>
    <s v="Inception"/>
    <m/>
    <d v="2020-01-22T00:00:00"/>
    <s v="Ahmedabad"/>
  </r>
  <r>
    <s v="DDD"/>
    <s v="'99000011190100000121"/>
    <n v="1"/>
    <x v="2"/>
    <s v="Active"/>
    <d v="2019-07-20T00:00:00"/>
    <d v="2020-07-19T00:00:00"/>
    <s v="Fire"/>
    <s v="Property  BI"/>
    <x v="0"/>
    <n v="6595.25"/>
    <d v="2019-07-20T00:00:00"/>
    <s v="Brokerage"/>
    <s v="Renewal"/>
    <m/>
    <d v="2020-01-22T00:00:00"/>
    <s v="Ahmedabad"/>
  </r>
  <r>
    <s v="DDD"/>
    <s v="'99000021180100000013"/>
    <n v="1"/>
    <x v="2"/>
    <s v="Active"/>
    <d v="2019-01-29T00:00:00"/>
    <d v="2020-01-28T00:00:00"/>
    <s v="Marine"/>
    <s v="Marine"/>
    <x v="2"/>
    <n v="11539.77"/>
    <d v="2019-01-29T00:00:00"/>
    <s v="Brokerage"/>
    <s v="Inception"/>
    <m/>
    <d v="2020-01-22T00:00:00"/>
    <s v="Ahmedabad"/>
  </r>
  <r>
    <s v="DDD"/>
    <s v="'99000036181500000054"/>
    <n v="1"/>
    <x v="2"/>
    <s v="Active"/>
    <d v="2019-02-01T00:00:00"/>
    <d v="2020-01-31T00:00:00"/>
    <s v="Liability"/>
    <s v="Liability"/>
    <x v="2"/>
    <n v="21875"/>
    <d v="2019-02-01T00:00:00"/>
    <s v="Brokerage"/>
    <s v="Inception"/>
    <m/>
    <d v="2020-01-22T00:00:00"/>
    <s v="Ahmedabad"/>
  </r>
  <r>
    <s v="DDD"/>
    <s v="9.9E+19"/>
    <n v="1"/>
    <x v="2"/>
    <s v="Inactive"/>
    <d v="2018-07-18T00:00:00"/>
    <d v="2019-07-17T00:00:00"/>
    <s v="Engineering"/>
    <s v="Property  BI"/>
    <x v="0"/>
    <n v="8107.49"/>
    <d v="2018-07-18T00:00:00"/>
    <s v="Brokerage"/>
    <s v="Inception"/>
    <m/>
    <d v="2020-01-22T00:00:00"/>
    <s v="Ahmedabad"/>
  </r>
  <r>
    <s v="DDD"/>
    <s v="9.9E+19"/>
    <n v="1"/>
    <x v="2"/>
    <s v="Active"/>
    <d v="2018-09-10T00:00:00"/>
    <d v="2019-09-09T00:00:00"/>
    <s v="Miscellaneous"/>
    <s v="Property  BI"/>
    <x v="0"/>
    <n v="484.75"/>
    <d v="2018-09-10T00:00:00"/>
    <s v="Brokerage"/>
    <s v="Inception"/>
    <m/>
    <d v="2020-01-22T00:00:00"/>
    <s v="Ahmedabad"/>
  </r>
  <r>
    <s v="DDD"/>
    <s v="'99000044190700000002"/>
    <n v="1"/>
    <x v="2"/>
    <s v="Active"/>
    <d v="2019-07-18T00:00:00"/>
    <d v="2020-07-17T00:00:00"/>
    <s v="Engineering"/>
    <s v="Property  BI"/>
    <x v="0"/>
    <n v="8854.8799999999992"/>
    <d v="2019-07-18T00:00:00"/>
    <s v="Brokerage"/>
    <s v="Renewal"/>
    <m/>
    <d v="2020-01-22T00:00:00"/>
    <s v="Ahmedabad"/>
  </r>
  <r>
    <s v="DDD"/>
    <s v="'99000046182400000003"/>
    <n v="1"/>
    <x v="2"/>
    <s v="Inactive"/>
    <d v="2018-04-01T00:00:00"/>
    <d v="2019-03-31T00:00:00"/>
    <s v="Miscellaneous"/>
    <s v="Property  BI"/>
    <x v="2"/>
    <n v="96758.81"/>
    <d v="2018-04-01T00:00:00"/>
    <s v="Brokerage"/>
    <s v="Inception"/>
    <m/>
    <d v="2020-01-22T00:00:00"/>
    <s v="Ahmedabad"/>
  </r>
  <r>
    <s v="DDD"/>
    <s v="'99000046182400000039"/>
    <n v="1"/>
    <x v="2"/>
    <s v="Inactive"/>
    <d v="2018-06-07T00:00:00"/>
    <d v="2019-06-06T00:00:00"/>
    <s v="Miscellaneous"/>
    <s v="Property  BI"/>
    <x v="2"/>
    <n v="9277.1"/>
    <d v="2018-06-07T00:00:00"/>
    <s v="Brokerage"/>
    <s v="Inception"/>
    <m/>
    <d v="2020-01-22T00:00:00"/>
    <s v="Ahmedabad"/>
  </r>
  <r>
    <s v="DDD"/>
    <s v="'99000046182400000054"/>
    <n v="1"/>
    <x v="2"/>
    <s v="Inactive"/>
    <d v="2018-07-16T00:00:00"/>
    <d v="2019-07-15T00:00:00"/>
    <s v="Miscellaneous"/>
    <s v="Property  BI"/>
    <x v="2"/>
    <n v="15408.4"/>
    <d v="2018-07-16T00:00:00"/>
    <s v="Brokerage"/>
    <s v="Inception"/>
    <m/>
    <d v="2020-01-22T00:00:00"/>
    <s v="Ahmedabad"/>
  </r>
  <r>
    <s v="DDD"/>
    <s v="'99000046182400000055"/>
    <n v="1"/>
    <x v="2"/>
    <s v="Inactive"/>
    <d v="2018-07-16T00:00:00"/>
    <d v="2019-07-15T00:00:00"/>
    <s v="Miscellaneous"/>
    <s v="Property  BI"/>
    <x v="2"/>
    <n v="56757.75"/>
    <d v="2018-07-16T00:00:00"/>
    <s v="Brokerage"/>
    <s v="Inception"/>
    <m/>
    <d v="2020-01-22T00:00:00"/>
    <s v="Ahmedabad"/>
  </r>
  <r>
    <s v="DDD"/>
    <s v="'99000046192400000001"/>
    <n v="1"/>
    <x v="2"/>
    <s v="Active"/>
    <d v="2019-04-01T00:00:00"/>
    <d v="2020-03-31T00:00:00"/>
    <s v="Miscellaneous"/>
    <s v="Property  BI"/>
    <x v="0"/>
    <n v="60229.25"/>
    <d v="2019-04-01T00:00:00"/>
    <s v="Brokerage"/>
    <s v="Renewal"/>
    <m/>
    <d v="2020-01-22T00:00:00"/>
    <s v="Ahmedabad"/>
  </r>
  <r>
    <s v="DDD"/>
    <s v="'99000046192400000039"/>
    <n v="1"/>
    <x v="2"/>
    <s v="Active"/>
    <d v="2019-06-12T00:00:00"/>
    <d v="2020-06-11T00:00:00"/>
    <s v="Miscellaneous"/>
    <s v="Property  BI"/>
    <x v="2"/>
    <n v="10937.5"/>
    <d v="2019-06-12T00:00:00"/>
    <s v="Brokerage"/>
    <s v="Renewal"/>
    <m/>
    <d v="2020-01-22T00:00:00"/>
    <s v="Ahmedabad"/>
  </r>
  <r>
    <s v="DDD"/>
    <s v="'99000046192400000057"/>
    <n v="1"/>
    <x v="2"/>
    <s v="Active"/>
    <d v="2019-07-16T00:00:00"/>
    <d v="2020-07-15T00:00:00"/>
    <s v="Miscellaneous"/>
    <s v="Property  BI"/>
    <x v="2"/>
    <n v="16474.5"/>
    <d v="2019-07-16T00:00:00"/>
    <s v="Brokerage"/>
    <s v="Renewal"/>
    <m/>
    <d v="2020-01-22T00:00:00"/>
    <s v="Ahmedabad"/>
  </r>
  <r>
    <s v="DDD"/>
    <s v="'99000046192400000059"/>
    <n v="1"/>
    <x v="2"/>
    <s v="Active"/>
    <d v="2019-07-16T00:00:00"/>
    <d v="2020-07-15T00:00:00"/>
    <s v="Miscellaneous"/>
    <s v="Property  BI"/>
    <x v="2"/>
    <n v="61042.25"/>
    <d v="2019-07-16T00:00:00"/>
    <s v="Brokerage"/>
    <s v="Renewal"/>
    <m/>
    <d v="2020-01-22T00:00:00"/>
    <s v="Ahmedabad"/>
  </r>
  <r>
    <s v="LAP"/>
    <s v="22364363"/>
    <n v="1"/>
    <x v="2"/>
    <s v="Active"/>
    <d v="2018-11-01T00:00:00"/>
    <d v="2019-10-31T00:00:00"/>
    <s v="Marine"/>
    <s v="Affinity"/>
    <x v="0"/>
    <n v="23100.17"/>
    <d v="2019-10-31T00:00:00"/>
    <s v="Brokerage"/>
    <s v="Inception"/>
    <m/>
    <d v="2020-01-22T00:00:00"/>
    <s v="Ahmedabad"/>
  </r>
  <r>
    <s v="LAP"/>
    <s v="22387698"/>
    <n v="1"/>
    <x v="2"/>
    <s v="Active"/>
    <d v="2018-12-24T00:00:00"/>
    <d v="2019-12-23T00:00:00"/>
    <s v="Marine"/>
    <s v="Marine"/>
    <x v="0"/>
    <n v="1113.92"/>
    <d v="2018-12-24T00:00:00"/>
    <s v="Brokerage"/>
    <s v="Inception"/>
    <m/>
    <d v="2020-01-22T00:00:00"/>
    <s v="Ahmedabad"/>
  </r>
  <r>
    <s v="LAP"/>
    <s v="'310304491710000022"/>
    <n v="1"/>
    <x v="2"/>
    <s v="Active"/>
    <d v="2018-03-25T00:00:00"/>
    <d v="2019-03-24T00:00:00"/>
    <s v="Liability"/>
    <s v="Liability"/>
    <x v="0"/>
    <n v="6250"/>
    <d v="2018-03-25T00:00:00"/>
    <s v="Brokerage"/>
    <s v="Inception"/>
    <m/>
    <d v="2020-01-22T00:00:00"/>
    <s v="Ahmedabad"/>
  </r>
  <r>
    <s v="LAP"/>
    <s v="0000000007817932-01"/>
    <n v="1"/>
    <x v="2"/>
    <s v="Active"/>
    <d v="2018-12-16T00:00:00"/>
    <d v="2019-12-15T00:00:00"/>
    <s v="Fire"/>
    <s v="Property  BI"/>
    <x v="0"/>
    <n v="33484.339999999997"/>
    <d v="2018-12-16T00:00:00"/>
    <s v="Brokerage"/>
    <s v="Inception"/>
    <m/>
    <d v="2020-01-22T00:00:00"/>
    <s v="Ahmedabad"/>
  </r>
  <r>
    <s v="LAP"/>
    <s v="12031703"/>
    <n v="1"/>
    <x v="2"/>
    <s v="Active"/>
    <d v="2018-06-30T00:00:00"/>
    <d v="2019-06-29T00:00:00"/>
    <s v="Fire"/>
    <s v="Property  BI"/>
    <x v="0"/>
    <n v="39762.71"/>
    <d v="2018-06-30T00:00:00"/>
    <s v="Brokerage"/>
    <s v="Inception"/>
    <m/>
    <d v="2020-01-22T00:00:00"/>
    <s v="Ahmedabad"/>
  </r>
  <r>
    <s v="LAP"/>
    <s v="41046110"/>
    <n v="1"/>
    <x v="2"/>
    <s v="Active"/>
    <d v="2019-04-09T00:00:00"/>
    <d v="2020-04-08T00:00:00"/>
    <s v="Liability"/>
    <s v="Liability"/>
    <x v="0"/>
    <n v="74250"/>
    <d v="2019-04-09T00:00:00"/>
    <s v="Brokerage"/>
    <s v="Inception"/>
    <m/>
    <d v="2020-01-22T00:00:00"/>
    <s v="Ahmedabad"/>
  </r>
  <r>
    <s v="LAP"/>
    <s v="'2200060187 06"/>
    <n v="1"/>
    <x v="2"/>
    <s v="Active"/>
    <d v="2019-05-03T00:00:00"/>
    <d v="2020-05-02T00:00:00"/>
    <s v="Fire"/>
    <s v="Liability"/>
    <x v="0"/>
    <n v="10427"/>
    <d v="2019-05-03T00:00:00"/>
    <s v="Brokerage"/>
    <s v="Inception"/>
    <m/>
    <d v="2020-01-22T00:00:00"/>
    <s v="Ahmedabad"/>
  </r>
  <r>
    <s v="LAP"/>
    <s v="'2411202761687800000"/>
    <n v="1"/>
    <x v="2"/>
    <s v="Active"/>
    <d v="2019-04-19T00:00:00"/>
    <d v="2020-04-18T00:00:00"/>
    <s v="Marine"/>
    <s v="Marine"/>
    <x v="2"/>
    <n v="150.65"/>
    <d v="2019-04-19T00:00:00"/>
    <s v="Brokerage"/>
    <s v="Inception"/>
    <m/>
    <d v="2020-01-22T00:00:00"/>
    <s v="Ahmedabad"/>
  </r>
  <r>
    <s v="ZZ"/>
    <s v="41048751"/>
    <n v="1"/>
    <x v="2"/>
    <s v="Active"/>
    <d v="2019-08-28T00:00:00"/>
    <d v="2020-08-27T00:00:00"/>
    <s v="Liability"/>
    <s v="Liability"/>
    <x v="0"/>
    <n v="42900"/>
    <d v="2018-08-28T00:00:00"/>
    <s v="Brokerage"/>
    <s v="Inception"/>
    <m/>
    <d v="2020-01-22T00:00:00"/>
    <s v="Ahmedabad"/>
  </r>
  <r>
    <s v="ZZ"/>
    <s v="41048762"/>
    <n v="1"/>
    <x v="2"/>
    <s v="Active"/>
    <d v="2019-08-28T00:00:00"/>
    <d v="2020-08-27T00:00:00"/>
    <s v="Liability"/>
    <s v="Liability"/>
    <x v="0"/>
    <n v="52800"/>
    <d v="2019-08-28T00:00:00"/>
    <s v="Brokerage"/>
    <s v="Inception"/>
    <m/>
    <d v="2020-01-22T00:00:00"/>
    <s v="Ahmedabad"/>
  </r>
  <r>
    <s v="ZZ"/>
    <s v="41048763"/>
    <n v="1"/>
    <x v="2"/>
    <s v="Active"/>
    <d v="2019-08-28T00:00:00"/>
    <d v="2020-08-27T00:00:00"/>
    <s v="Liability"/>
    <s v="Liability"/>
    <x v="0"/>
    <n v="44130.41"/>
    <d v="2019-08-28T00:00:00"/>
    <s v="Brokerage"/>
    <s v="Inception"/>
    <m/>
    <d v="2020-01-22T00:00:00"/>
    <s v="Ahmedabad"/>
  </r>
  <r>
    <s v="EE"/>
    <s v="9.9E+19"/>
    <n v="13"/>
    <x v="4"/>
    <s v="Inactive"/>
    <d v="2018-04-04T00:00:00"/>
    <d v="2024-07-05T00:00:00"/>
    <s v="Engineering"/>
    <s v="Construction Power &amp; Infrastructure"/>
    <x v="1"/>
    <n v="0"/>
    <d v="2018-04-04T00:00:00"/>
    <s v="Brokerage"/>
    <s v="Lapse"/>
    <s v="OTHR â€“ Other"/>
    <d v="2020-01-22T00:00:00"/>
    <s v="Ahmedabad"/>
  </r>
  <r>
    <s v="EE"/>
    <s v="9.9E+19"/>
    <n v="13"/>
    <x v="4"/>
    <s v="Inactive"/>
    <d v="2018-06-22T00:00:00"/>
    <d v="2019-09-21T00:00:00"/>
    <s v="Engineering"/>
    <s v="Construction Power &amp; Infrastructure"/>
    <x v="2"/>
    <n v="15625"/>
    <d v="2018-06-22T00:00:00"/>
    <s v="Brokerage"/>
    <s v="Lapse"/>
    <s v="MERC â€“ Merged with new combined policy"/>
    <d v="2020-01-22T00:00:00"/>
    <s v="Ahmedabad"/>
  </r>
  <r>
    <s v="EE"/>
    <s v="'0000000008539844-01"/>
    <n v="1"/>
    <x v="2"/>
    <s v="Inactive"/>
    <d v="2019-02-27T00:00:00"/>
    <d v="2020-02-26T00:00:00"/>
    <s v="Fire"/>
    <s v="Property  BI"/>
    <x v="0"/>
    <n v="2141.5500000000002"/>
    <d v="2019-02-27T00:00:00"/>
    <s v="Brokerage"/>
    <s v="Lapse"/>
    <s v="OTHR â€“ Other"/>
    <d v="2020-01-22T00:00:00"/>
    <s v="Ahmedabad"/>
  </r>
  <r>
    <s v="ABC"/>
    <s v="640001622"/>
    <n v="1"/>
    <x v="2"/>
    <s v="Inactive"/>
    <d v="2017-12-31T00:00:00"/>
    <d v="2018-12-30T00:00:00"/>
    <s v="Miscellaneous"/>
    <s v="Property  BI"/>
    <x v="0"/>
    <n v="211206.7"/>
    <d v="2017-12-31T00:00:00"/>
    <s v="Brokerage"/>
    <s v="Lapse"/>
    <s v="OTHR â€“ Other"/>
    <d v="2020-01-22T00:00:00"/>
    <s v="Ahmedabad"/>
  </r>
  <r>
    <s v="ABC"/>
    <s v="141100/48/2019/48"/>
    <n v="10"/>
    <x v="5"/>
    <s v="Inactive"/>
    <d v="2018-04-01T00:00:00"/>
    <d v="2019-03-31T00:00:00"/>
    <s v="Employee Benefits"/>
    <s v="Employee Benefits EB"/>
    <x v="0"/>
    <n v="11249.93"/>
    <d v="2018-04-01T00:00:00"/>
    <s v="Brokerage"/>
    <s v="Lapse"/>
    <s v="GMAN â€“ Global Mandate"/>
    <d v="2020-01-22T00:00:00"/>
    <s v="Ahmedabad"/>
  </r>
  <r>
    <s v="ABC"/>
    <s v="GTL 3193894"/>
    <n v="10"/>
    <x v="5"/>
    <s v="Inactive"/>
    <d v="2018-04-01T00:00:00"/>
    <d v="2019-03-31T00:00:00"/>
    <s v="Employee Benefits"/>
    <s v="Employee Benefits EB"/>
    <x v="0"/>
    <n v="14603.3"/>
    <d v="2018-04-01T00:00:00"/>
    <s v="Brokerage"/>
    <s v="Lapse"/>
    <s v="GMAN â€“ Global Mandate"/>
    <d v="2020-01-22T00:00:00"/>
    <s v="Ahmedabad"/>
  </r>
  <r>
    <s v="ABC"/>
    <s v="GTL3304779"/>
    <n v="10"/>
    <x v="5"/>
    <s v="Inactive"/>
    <d v="2018-06-13T00:00:00"/>
    <d v="2019-06-12T00:00:00"/>
    <s v="Employee Benefits"/>
    <s v="Employee Benefits EB"/>
    <x v="0"/>
    <n v="28940.65"/>
    <d v="2018-06-13T00:00:00"/>
    <s v="Brokerage"/>
    <s v="Lapse"/>
    <s v="GMAN â€“ Global Mandate"/>
    <d v="2020-01-22T00:00:00"/>
    <s v="Ahmedabad"/>
  </r>
  <r>
    <s v="ABC"/>
    <s v="0260009050 00"/>
    <n v="10"/>
    <x v="5"/>
    <s v="Inactive"/>
    <d v="2018-04-01T00:00:00"/>
    <d v="2019-03-31T00:00:00"/>
    <s v="Employee Benefits"/>
    <s v="Employee Benefits EB"/>
    <x v="0"/>
    <n v="146052.65"/>
    <d v="2018-04-01T00:00:00"/>
    <s v="Brokerage"/>
    <s v="Lapse"/>
    <s v="GMAN â€“ Global Mandate"/>
    <d v="2020-01-22T00:00:00"/>
    <s v="Ahmedabad"/>
  </r>
  <r>
    <s v="TT"/>
    <s v="141100/48/2019/4225"/>
    <n v="10"/>
    <x v="5"/>
    <s v="Inactive"/>
    <d v="2018-06-29T00:00:00"/>
    <d v="2019-06-28T00:00:00"/>
    <s v="Employee Benefits"/>
    <s v="Employee Benefits EB"/>
    <x v="0"/>
    <n v="5839.35"/>
    <d v="2018-06-29T00:00:00"/>
    <s v="Brokerage"/>
    <s v="Lapse"/>
    <s v="GMAN â€“ Global Mandate"/>
    <d v="2020-01-22T00:00:00"/>
    <s v="Ahmedabad"/>
  </r>
  <r>
    <s v="XYZ"/>
    <s v="111200/11/2018/98"/>
    <n v="1"/>
    <x v="2"/>
    <s v="Inactive"/>
    <d v="2017-08-02T00:00:00"/>
    <d v="2018-08-01T00:00:00"/>
    <s v="Fire"/>
    <s v="Construction Power &amp; Infrastructure"/>
    <x v="2"/>
    <n v="78837.100000000006"/>
    <d v="2017-08-02T00:00:00"/>
    <s v="Brokerage"/>
    <s v="Lapse"/>
    <s v="DRCT - Direct"/>
    <d v="2020-01-22T00:00:00"/>
    <s v="Ahmedabad"/>
  </r>
  <r>
    <s v="XYZ"/>
    <s v="1213004416P107744588"/>
    <n v="1"/>
    <x v="2"/>
    <s v="Inactive"/>
    <d v="2016-08-26T00:00:00"/>
    <d v="2018-08-25T00:00:00"/>
    <s v="Engineering"/>
    <s v="Construction Power &amp; Infrastructure"/>
    <x v="2"/>
    <n v="101109.75"/>
    <d v="2018-08-25T00:00:00"/>
    <s v="Brokerage"/>
    <s v="Lapse"/>
    <s v="NOLN - No Longer Needed"/>
    <d v="2020-01-22T00:00:00"/>
    <s v="Ahmedabad"/>
  </r>
  <r>
    <s v="SRE"/>
    <s v="YB00015574000102"/>
    <n v="1"/>
    <x v="2"/>
    <s v="Inactive"/>
    <d v="2018-01-12T00:00:00"/>
    <d v="2019-01-11T00:00:00"/>
    <s v="Miscellaneous"/>
    <s v="Energy"/>
    <x v="0"/>
    <n v="2940.49"/>
    <d v="2018-01-12T00:00:00"/>
    <s v="Brokerage"/>
    <s v="Lapse"/>
    <s v="OTHR â€“ Other"/>
    <d v="2020-01-22T00:00:00"/>
    <s v="Ahmedabad"/>
  </r>
  <r>
    <s v="SRE"/>
    <s v="'2411 2020 9689 0500 000"/>
    <n v="1"/>
    <x v="2"/>
    <s v="Inactive"/>
    <d v="2018-01-16T00:00:00"/>
    <d v="2019-01-15T00:00:00"/>
    <s v="Marine"/>
    <s v="Marine"/>
    <x v="2"/>
    <n v="330"/>
    <d v="2018-01-16T00:00:00"/>
    <s v="Brokerage"/>
    <s v="Lapse"/>
    <s v="OTHR â€“ Other"/>
    <d v="2020-01-22T00:00:00"/>
    <s v="Ahmedabad"/>
  </r>
  <r>
    <s v="SRE"/>
    <s v="22214171"/>
    <n v="1"/>
    <x v="2"/>
    <s v="Inactive"/>
    <d v="2017-11-01T00:00:00"/>
    <d v="2018-10-31T00:00:00"/>
    <s v="Marine"/>
    <s v="Marine"/>
    <x v="0"/>
    <n v="55687.5"/>
    <d v="2017-11-01T00:00:00"/>
    <s v="Brokerage"/>
    <s v="Lapse"/>
    <s v="OTHR â€“ Other"/>
    <d v="2020-01-22T00:00:00"/>
    <s v="Ahmedabad"/>
  </r>
  <r>
    <s v="SRE"/>
    <s v="43169018"/>
    <n v="13"/>
    <x v="4"/>
    <s v="Inactive"/>
    <d v="2018-07-11T00:00:00"/>
    <d v="2019-07-10T00:00:00"/>
    <s v="Miscellaneous"/>
    <s v="Liability"/>
    <x v="2"/>
    <n v="16170"/>
    <d v="2018-07-11T00:00:00"/>
    <s v="Brokerage"/>
    <s v="Lapse"/>
    <s v="NOLN - No Longer Needed"/>
    <d v="2020-01-22T00:00:00"/>
    <s v="Ahmedabad"/>
  </r>
  <r>
    <s v="SRE"/>
    <s v="OG-19-2202-4001-00004011"/>
    <n v="13"/>
    <x v="4"/>
    <s v="Inactive"/>
    <d v="2018-07-10T00:00:00"/>
    <d v="2019-07-09T00:00:00"/>
    <s v="Fire"/>
    <s v="Property  BI"/>
    <x v="2"/>
    <n v="18357"/>
    <d v="2018-07-10T00:00:00"/>
    <s v="Brokerage"/>
    <s v="Lapse"/>
    <s v="OTHR â€“ Other"/>
    <d v="2020-01-22T00:00:00"/>
    <s v="Ahmedabad"/>
  </r>
  <r>
    <s v="SRE"/>
    <s v="OG-19-2202-4010-00000817"/>
    <n v="13"/>
    <x v="4"/>
    <s v="Inactive"/>
    <d v="2018-07-10T00:00:00"/>
    <d v="2019-07-09T00:00:00"/>
    <s v="Miscellaneous"/>
    <s v="Property  BI"/>
    <x v="2"/>
    <n v="242.5"/>
    <d v="2018-07-10T00:00:00"/>
    <s v="Brokerage"/>
    <s v="Lapse"/>
    <s v="NOLN - No Longer Needed"/>
    <d v="2020-01-22T00:00:00"/>
    <s v="Ahmedabad"/>
  </r>
  <r>
    <s v="SRE"/>
    <s v="3.10304E+17"/>
    <n v="1"/>
    <x v="2"/>
    <s v="Inactive"/>
    <d v="2018-04-01T00:00:00"/>
    <d v="2019-03-31T00:00:00"/>
    <s v="Miscellaneous"/>
    <s v="Property  BI"/>
    <x v="2"/>
    <n v="106033.91"/>
    <d v="2018-04-01T00:00:00"/>
    <s v="Brokerage"/>
    <s v="Lapse"/>
    <s v="COMP - Competition"/>
    <d v="2020-01-22T00:00:00"/>
    <s v="Ahmedabad"/>
  </r>
  <r>
    <s v="DDD"/>
    <s v="NBI Domestic"/>
    <n v="4"/>
    <x v="11"/>
    <s v="Inactive"/>
    <d v="2019-01-01T00:00:00"/>
    <d v="2019-12-31T00:00:00"/>
    <s v="Miscellaneous"/>
    <s v="Trade Credit &amp;amp; Political Risk"/>
    <x v="0"/>
    <n v="43367"/>
    <d v="2019-07-01T00:00:00"/>
    <s v="Brokerage"/>
    <s v="Lapse"/>
    <s v="GMAN â€“ Global Mandate"/>
    <d v="2020-01-22T00:00:00"/>
    <s v="Ahmedabad"/>
  </r>
  <r>
    <s v="DDD"/>
    <s v="NBI Domestic"/>
    <n v="4"/>
    <x v="11"/>
    <s v="Inactive"/>
    <d v="2019-01-01T00:00:00"/>
    <d v="2019-12-31T00:00:00"/>
    <s v="Miscellaneous"/>
    <s v="Trade Credit &amp;amp; Political Risk"/>
    <x v="0"/>
    <n v="43367"/>
    <d v="2019-10-01T00:00:00"/>
    <s v="Brokerage"/>
    <s v="Lapse"/>
    <s v="GMAN â€“ Global Mandate"/>
    <d v="2020-01-22T00:00:00"/>
    <s v="Ahmedabad"/>
  </r>
  <r>
    <s v="DDD"/>
    <s v="NBI Domestic"/>
    <n v="4"/>
    <x v="11"/>
    <s v="Inactive"/>
    <d v="2019-01-01T00:00:00"/>
    <d v="2019-12-31T00:00:00"/>
    <s v="Miscellaneous"/>
    <s v="Trade Credit &amp;amp; Political Risk"/>
    <x v="0"/>
    <n v="65050.5"/>
    <d v="2019-01-01T00:00:00"/>
    <s v="Brokerage"/>
    <s v="Lapse"/>
    <s v="GMAN â€“ Global Mandate"/>
    <d v="2020-01-22T00:00:00"/>
    <s v="Ahmedabad"/>
  </r>
  <r>
    <s v="DDD"/>
    <s v="NBI Domestic"/>
    <n v="4"/>
    <x v="11"/>
    <s v="Inactive"/>
    <d v="2019-01-01T00:00:00"/>
    <d v="2019-12-31T00:00:00"/>
    <s v="Miscellaneous"/>
    <s v="Trade Credit &amp;amp; Political Risk"/>
    <x v="0"/>
    <n v="65050.5"/>
    <d v="2019-04-01T00:00:00"/>
    <s v="Brokerage"/>
    <s v="Lapse"/>
    <s v="GMAN â€“ Global Mandate"/>
    <d v="2020-01-22T00:00:00"/>
    <s v="Ahmedabad"/>
  </r>
  <r>
    <s v="DDD"/>
    <s v="NBI Export"/>
    <n v="4"/>
    <x v="11"/>
    <s v="Inactive"/>
    <d v="2019-01-01T00:00:00"/>
    <d v="2019-12-31T00:00:00"/>
    <s v="Miscellaneous"/>
    <s v="Trade Credit &amp;amp; Political Risk"/>
    <x v="0"/>
    <n v="10824.4"/>
    <d v="2019-07-01T00:00:00"/>
    <s v="Brokerage"/>
    <s v="Lapse"/>
    <s v="GMAN â€“ Global Mandate"/>
    <d v="2020-01-22T00:00:00"/>
    <s v="Ahmedabad"/>
  </r>
  <r>
    <s v="DDD"/>
    <s v="NBI Export"/>
    <n v="4"/>
    <x v="11"/>
    <s v="Inactive"/>
    <d v="2019-01-01T00:00:00"/>
    <d v="2019-12-31T00:00:00"/>
    <s v="Miscellaneous"/>
    <s v="Trade Credit &amp;amp; Political Risk"/>
    <x v="0"/>
    <n v="10824.4"/>
    <d v="2019-10-01T00:00:00"/>
    <s v="Brokerage"/>
    <s v="Lapse"/>
    <s v="GMAN â€“ Global Mandate"/>
    <d v="2020-01-22T00:00:00"/>
    <s v="Ahmedabad"/>
  </r>
  <r>
    <s v="DDD"/>
    <s v="NBI Export"/>
    <n v="4"/>
    <x v="11"/>
    <s v="Inactive"/>
    <d v="2019-01-01T00:00:00"/>
    <d v="2019-12-31T00:00:00"/>
    <s v="Miscellaneous"/>
    <s v="Trade Credit &amp;amp; Political Risk"/>
    <x v="0"/>
    <n v="16236.6"/>
    <d v="2019-01-01T00:00:00"/>
    <s v="Brokerage"/>
    <s v="Lapse"/>
    <s v="GMAN â€“ Global Mandate"/>
    <d v="2020-01-22T00:00:00"/>
    <s v="Ahmedabad"/>
  </r>
  <r>
    <s v="DDD"/>
    <s v="NBI Export"/>
    <n v="4"/>
    <x v="11"/>
    <s v="Inactive"/>
    <d v="2019-01-01T00:00:00"/>
    <d v="2019-12-31T00:00:00"/>
    <s v="Miscellaneous"/>
    <s v="Trade Credit &amp;amp; Political Risk"/>
    <x v="0"/>
    <n v="16236.6"/>
    <d v="2019-04-01T00:00:00"/>
    <s v="Brokerage"/>
    <s v="Lapse"/>
    <s v="GMAN â€“ Global Mandate"/>
    <d v="2020-01-22T00:00:00"/>
    <s v="Ahmedabad"/>
  </r>
  <r>
    <s v="DDD"/>
    <s v="2250007836"/>
    <n v="1"/>
    <x v="2"/>
    <s v="Inactive"/>
    <d v="2018-02-07T00:00:00"/>
    <d v="2019-02-06T00:00:00"/>
    <s v="Miscellaneous"/>
    <s v="Liability"/>
    <x v="2"/>
    <n v="1013.88"/>
    <d v="2018-02-07T00:00:00"/>
    <s v="Brokerage"/>
    <s v="Lapse"/>
    <s v="NOLN - No Longer Needed"/>
    <d v="2020-01-22T00:00:00"/>
    <s v="Ahmedabad"/>
  </r>
  <r>
    <s v="DDD"/>
    <s v="2250007837"/>
    <n v="1"/>
    <x v="2"/>
    <s v="Inactive"/>
    <d v="2018-02-07T00:00:00"/>
    <d v="2019-02-06T00:00:00"/>
    <s v="Miscellaneous"/>
    <s v="Liability"/>
    <x v="2"/>
    <n v="1601.5"/>
    <d v="2018-02-07T00:00:00"/>
    <s v="Brokerage"/>
    <s v="Lapse"/>
    <s v="JCOM - Job Completed"/>
    <d v="2020-01-22T00:00:00"/>
    <s v="Ahmedabad"/>
  </r>
  <r>
    <s v="DDD"/>
    <s v="9.9E+19"/>
    <n v="1"/>
    <x v="2"/>
    <s v="Inactive"/>
    <d v="2017-02-26T00:00:00"/>
    <d v="2018-02-25T00:00:00"/>
    <s v="Fire"/>
    <s v="Construction Power &amp; Infrastructure"/>
    <x v="2"/>
    <n v="992.51"/>
    <d v="2018-02-25T00:00:00"/>
    <s v="Brokerage"/>
    <s v="Lapse"/>
    <s v="OTHR â€“ Other"/>
    <d v="2020-01-22T00:00:00"/>
    <s v="Ahmedabad"/>
  </r>
  <r>
    <s v="DDD"/>
    <s v="9.9E+19"/>
    <n v="1"/>
    <x v="2"/>
    <s v="Inactive"/>
    <d v="2016-12-31T00:00:00"/>
    <d v="2017-12-30T00:00:00"/>
    <s v="Fire"/>
    <s v="Construction Power &amp; Infrastructure"/>
    <x v="2"/>
    <n v="377079.15"/>
    <d v="2016-12-31T00:00:00"/>
    <s v="Brokerage"/>
    <s v="Lapse"/>
    <s v="OTHR â€“ Other"/>
    <d v="2020-01-22T00:00:00"/>
    <s v="Ahmedabad"/>
  </r>
  <r>
    <s v="DDD"/>
    <s v="9.9E+19"/>
    <n v="1"/>
    <x v="2"/>
    <s v="Inactive"/>
    <d v="2018-01-01T00:00:00"/>
    <d v="2018-12-31T00:00:00"/>
    <s v="Fire"/>
    <s v="Construction Power &amp; Infrastructure"/>
    <x v="2"/>
    <n v="349157.16"/>
    <d v="2018-01-01T00:00:00"/>
    <s v="Brokerage"/>
    <s v="Lapse"/>
    <s v="OTHR â€“ Other"/>
    <d v="2020-01-22T00:00:00"/>
    <s v="Ahmedabad"/>
  </r>
  <r>
    <s v="DDD"/>
    <s v="'99000044180300000004"/>
    <n v="1"/>
    <x v="2"/>
    <s v="Inactive"/>
    <d v="2018-04-20T00:00:00"/>
    <d v="2019-04-19T00:00:00"/>
    <s v="Engineering"/>
    <s v="Construction Power &amp; Infrastructure"/>
    <x v="2"/>
    <n v="70725.990000000005"/>
    <d v="2018-04-20T00:00:00"/>
    <s v="Brokerage"/>
    <s v="Lapse"/>
    <s v="JCOM - Job Completed"/>
    <d v="2020-01-22T00:00:00"/>
    <s v="Ahmedabad"/>
  </r>
  <r>
    <s v="DDD"/>
    <s v="'99000044180300000022"/>
    <n v="1"/>
    <x v="2"/>
    <s v="Inactive"/>
    <d v="2018-06-27T00:00:00"/>
    <d v="2019-06-26T00:00:00"/>
    <s v="Engineering"/>
    <s v="Construction Power &amp; Infrastructure"/>
    <x v="2"/>
    <n v="81783.89"/>
    <d v="2018-06-27T00:00:00"/>
    <s v="Brokerage"/>
    <s v="Lapse"/>
    <s v="OTHR â€“ Other"/>
    <d v="2020-01-22T00:00:00"/>
    <s v="Ahmedabad"/>
  </r>
  <r>
    <s v="DDD"/>
    <s v="'99000044190700000001"/>
    <n v="11"/>
    <x v="3"/>
    <s v="Inactive"/>
    <d v="2019-04-01T00:00:00"/>
    <d v="2020-03-31T00:00:00"/>
    <s v="Engineering"/>
    <s v="Construction Power &amp; Infrastructure"/>
    <x v="0"/>
    <n v="90663.25"/>
    <d v="2019-04-01T00:00:00"/>
    <s v="Brokerage"/>
    <s v="Lapse"/>
    <s v="OTHR â€“ Other"/>
    <d v="2020-01-22T00:00:00"/>
    <s v="Ahmedabad"/>
  </r>
  <r>
    <s v="DDD"/>
    <s v="9.9E+19"/>
    <n v="1"/>
    <x v="2"/>
    <s v="Inactive"/>
    <d v="2017-04-27T00:00:00"/>
    <d v="2018-04-26T00:00:00"/>
    <s v="Miscellaneous"/>
    <s v="Construction Power &amp; Infrastructure"/>
    <x v="2"/>
    <n v="121755.9"/>
    <d v="2017-04-27T00:00:00"/>
    <s v="Brokerage"/>
    <s v="Lapse"/>
    <s v="Policy Renewed"/>
    <d v="2020-01-22T00:00:00"/>
    <s v="Ahmedabad"/>
  </r>
  <r>
    <s v="DDD"/>
    <s v="1.60232E+17"/>
    <n v="13"/>
    <x v="4"/>
    <s v="Inactive"/>
    <d v="2018-08-06T00:00:00"/>
    <d v="2019-08-05T00:00:00"/>
    <s v="Employee Benefits"/>
    <s v="Employee Benefits EB"/>
    <x v="0"/>
    <n v="21000"/>
    <d v="2018-08-06T00:00:00"/>
    <s v="Brokerage"/>
    <s v="Lapse"/>
    <s v="OTHR â€“ Other"/>
    <d v="2020-01-22T00:00:00"/>
    <s v="Ahmedabad"/>
  </r>
  <r>
    <s v="LAP"/>
    <s v="43152633"/>
    <n v="13"/>
    <x v="4"/>
    <s v="Inactive"/>
    <d v="2017-11-10T00:00:00"/>
    <d v="2018-05-09T00:00:00"/>
    <s v="Miscellaneous"/>
    <s v="Liability"/>
    <x v="2"/>
    <n v="1566.2"/>
    <d v="2017-11-10T00:00:00"/>
    <s v="Brokerage"/>
    <s v="Lapse"/>
    <s v="NOLN - No Longer Needed"/>
    <d v="2020-01-22T00:00:00"/>
    <s v="Ahmedabad"/>
  </r>
  <r>
    <s v="LAP"/>
    <s v="43167538"/>
    <n v="13"/>
    <x v="4"/>
    <s v="Inactive"/>
    <d v="2018-06-15T00:00:00"/>
    <d v="2018-07-14T00:00:00"/>
    <s v="Miscellaneous"/>
    <s v="Liability"/>
    <x v="2"/>
    <n v="639.25"/>
    <d v="2018-06-15T00:00:00"/>
    <s v="Brokerage"/>
    <s v="Lapse"/>
    <s v="NOLN - No Longer Needed"/>
    <d v="2020-01-22T00:00:00"/>
    <s v="Ahmedabad"/>
  </r>
  <r>
    <s v="LAP"/>
    <s v="43167694"/>
    <n v="13"/>
    <x v="4"/>
    <s v="Inactive"/>
    <d v="2018-06-06T00:00:00"/>
    <d v="2019-06-05T00:00:00"/>
    <s v="Miscellaneous"/>
    <s v="Liability"/>
    <x v="2"/>
    <n v="1180.8800000000001"/>
    <d v="2018-06-06T00:00:00"/>
    <s v="Brokerage"/>
    <s v="Lapse"/>
    <s v="NOLN - No Longer Needed"/>
    <d v="2020-01-22T00:00:00"/>
    <s v="Ahmedabad"/>
  </r>
  <r>
    <s v="LAP"/>
    <s v="9.9E+19"/>
    <n v="13"/>
    <x v="4"/>
    <s v="Inactive"/>
    <d v="2017-01-09T00:00:00"/>
    <d v="2018-04-08T00:00:00"/>
    <s v="Engineering"/>
    <s v="Construction Power &amp; Infrastructure"/>
    <x v="2"/>
    <n v="56150.75"/>
    <d v="2017-01-09T00:00:00"/>
    <s v="Brokerage"/>
    <s v="Lapse"/>
    <s v="NOLN - No Longer Needed"/>
    <d v="2020-01-22T00:00:00"/>
    <s v="Ahmedabad"/>
  </r>
  <r>
    <s v="LAP"/>
    <s v="9.9E+19"/>
    <n v="13"/>
    <x v="4"/>
    <s v="Inactive"/>
    <d v="2017-11-10T00:00:00"/>
    <d v="2018-11-09T00:00:00"/>
    <s v="Miscellaneous"/>
    <s v="Construction Power &amp; Infrastructure"/>
    <x v="2"/>
    <n v="3132.5"/>
    <d v="2017-11-10T00:00:00"/>
    <s v="Brokerage"/>
    <s v="Lapse"/>
    <s v="NOLN - No Longer Needed"/>
    <d v="2020-01-22T00:00:00"/>
    <s v="Ahmedabad"/>
  </r>
  <r>
    <s v="LAP"/>
    <s v="9.9E+19"/>
    <n v="13"/>
    <x v="4"/>
    <s v="Inactive"/>
    <d v="2018-07-09T00:00:00"/>
    <d v="2018-10-08T00:00:00"/>
    <s v="Engineering"/>
    <s v="Construction Power &amp; Infrastructure"/>
    <x v="0"/>
    <n v="11239.38"/>
    <d v="2018-07-09T00:00:00"/>
    <s v="Brokerage"/>
    <s v="Lapse"/>
    <s v="NOLN - No Longer Needed"/>
    <d v="2020-01-22T00:00:00"/>
    <s v="Ahmedabad"/>
  </r>
  <r>
    <s v="LAP"/>
    <s v="LWC/I2688106/71/10/006144"/>
    <n v="13"/>
    <x v="4"/>
    <s v="Inactive"/>
    <d v="2018-07-10T00:00:00"/>
    <d v="2018-10-09T00:00:00"/>
    <s v="Miscellaneous"/>
    <s v="Liability"/>
    <x v="2"/>
    <n v="1363"/>
    <d v="2018-07-10T00:00:00"/>
    <s v="Brokerage"/>
    <s v="Lapse"/>
    <s v="NOLN - No Longer Needed"/>
    <d v="2020-01-22T00:00:00"/>
    <s v="Ahmedabad"/>
  </r>
  <r>
    <s v="LAP"/>
    <s v="9.9E+19"/>
    <n v="13"/>
    <x v="4"/>
    <s v="Inactive"/>
    <d v="2018-03-26T00:00:00"/>
    <d v="2019-06-25T00:00:00"/>
    <s v="Engineering"/>
    <s v="Construction Power &amp; Infrastructure"/>
    <x v="1"/>
    <n v="51965.88"/>
    <d v="2018-03-26T00:00:00"/>
    <s v="Brokerage"/>
    <s v="Lapse"/>
    <s v="OTHR â€“ Other"/>
    <d v="2020-01-22T00:00:00"/>
    <s v="Ahmedabad"/>
  </r>
  <r>
    <s v="LAP"/>
    <s v="9.9E+19"/>
    <n v="13"/>
    <x v="4"/>
    <s v="Inactive"/>
    <d v="2018-06-07T00:00:00"/>
    <d v="2019-06-06T00:00:00"/>
    <s v="Engineering"/>
    <s v="Construction Power &amp; Infrastructure"/>
    <x v="2"/>
    <n v="25619.25"/>
    <d v="2018-06-07T00:00:00"/>
    <s v="Brokerage"/>
    <s v="Lapse"/>
    <s v="OTHR â€“ Other"/>
    <d v="2020-01-22T00:00:00"/>
    <s v="Ahmedabad"/>
  </r>
  <r>
    <s v="LAP"/>
    <s v="0526002817P114267969/0"/>
    <n v="10"/>
    <x v="5"/>
    <s v="Inactive"/>
    <d v="2018-01-01T00:00:00"/>
    <d v="2018-12-31T00:00:00"/>
    <s v="Employee Benefits"/>
    <s v="Employee Benefits EB"/>
    <x v="0"/>
    <n v="1474120.36"/>
    <d v="2018-01-01T00:00:00"/>
    <s v="Brokerage"/>
    <s v="Lapse"/>
    <s v="GMAN â€“ Global Mandate"/>
    <d v="2020-01-22T00:00:00"/>
    <s v="Ahmedabad"/>
  </r>
  <r>
    <s v="LAP"/>
    <s v="0526004217P114582552/0"/>
    <n v="10"/>
    <x v="5"/>
    <s v="Inactive"/>
    <d v="2018-01-01T00:00:00"/>
    <d v="2018-12-31T00:00:00"/>
    <s v="Employee Benefits"/>
    <s v="Employee Benefits EB"/>
    <x v="0"/>
    <n v="34349.81"/>
    <d v="2018-01-01T00:00:00"/>
    <s v="Brokerage"/>
    <s v="Lapse"/>
    <s v="GMAN â€“ Global Mandate"/>
    <d v="2020-01-22T00:00:00"/>
    <s v="Ahmedabad"/>
  </r>
  <r>
    <s v="LAP"/>
    <s v="5051621"/>
    <n v="10"/>
    <x v="5"/>
    <s v="Inactive"/>
    <d v="2018-01-01T00:00:00"/>
    <d v="2018-12-31T00:00:00"/>
    <s v="Employee Benefits"/>
    <s v="Employee Benefits EB"/>
    <x v="0"/>
    <n v="51883.58"/>
    <d v="2018-01-01T00:00:00"/>
    <s v="Brokerage"/>
    <s v="Lapse"/>
    <s v="GMAN â€“ Global Mandate"/>
    <d v="2020-01-22T00:00:00"/>
    <s v="Ahmedabad"/>
  </r>
  <r>
    <s v="LAP"/>
    <s v="3.1142E+18"/>
    <n v="13"/>
    <x v="4"/>
    <s v="Inactive"/>
    <d v="2018-10-19T00:00:00"/>
    <d v="2019-10-18T00:00:00"/>
    <s v="Miscellaneous"/>
    <s v="Liability"/>
    <x v="2"/>
    <n v="2767.5"/>
    <d v="2018-10-19T00:00:00"/>
    <s v="Brokerage"/>
    <s v="Lapse"/>
    <s v="NOLN - No Longer Needed"/>
    <d v="2020-01-22T00:00:00"/>
    <s v="Ahmedabad"/>
  </r>
  <r>
    <s v="ZZ"/>
    <s v="10020080123/0000"/>
    <n v="10"/>
    <x v="5"/>
    <s v="Inactive"/>
    <d v="2018-01-02T00:00:00"/>
    <d v="2019-01-01T00:00:00"/>
    <s v="Employee Benefits"/>
    <s v="Employee Benefits EB"/>
    <x v="0"/>
    <n v="64155.3"/>
    <d v="2018-01-02T00:00:00"/>
    <s v="Brokerage"/>
    <s v="Lapse"/>
    <s v="OTHR â€“ Other"/>
    <d v="2020-01-22T00:00:00"/>
    <s v="Ahmedabad"/>
  </r>
  <r>
    <s v="ZZ"/>
    <s v="LPGPA0000000200"/>
    <n v="10"/>
    <x v="5"/>
    <s v="Inactive"/>
    <d v="2018-01-02T00:00:00"/>
    <d v="2019-01-01T00:00:00"/>
    <s v="Employee Benefits"/>
    <s v="Employee Benefits EB"/>
    <x v="0"/>
    <n v="5404.95"/>
    <d v="2018-01-02T00:00:00"/>
    <s v="Brokerage"/>
    <s v="Lapse"/>
    <s v="OTHR â€“ Other"/>
    <d v="2020-01-22T00:00:00"/>
    <s v="Ahmedabad"/>
  </r>
  <r>
    <s v="ZZ"/>
    <s v="52971603"/>
    <n v="10"/>
    <x v="5"/>
    <s v="Inactive"/>
    <d v="2018-06-12T00:00:00"/>
    <d v="2019-06-11T00:00:00"/>
    <s v="Employee Benefits"/>
    <s v="Employee Benefits EB"/>
    <x v="2"/>
    <n v="63872.4"/>
    <d v="2018-06-12T00:00:00"/>
    <s v="Brokerage"/>
    <s v="Lapse"/>
    <s v="OTHR â€“ Other"/>
    <d v="2020-01-22T00:00:00"/>
    <s v="Ahmedabad"/>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Vinay"/>
    <s v="Hunter &amp; Farmer"/>
    <n v="12788092"/>
    <n v="250000"/>
    <n v="1500000"/>
    <s v="Ahmedabad"/>
  </r>
  <r>
    <n v="2"/>
    <s v="Abhinav Shivam"/>
    <s v="Servicer"/>
    <n v="129902"/>
    <n v="129000"/>
    <n v="1289000"/>
    <s v="Ahmedabad"/>
  </r>
  <r>
    <n v="3"/>
    <s v="Animesh Rawat"/>
    <s v="Servicer"/>
    <n v="1278023"/>
    <n v="12365300"/>
    <n v="12900"/>
    <s v="Ahmedabad"/>
  </r>
  <r>
    <n v="4"/>
    <s v="Gilbert"/>
    <s v="BH"/>
    <n v="1000000"/>
    <n v="500000"/>
    <n v="1010000"/>
    <s v="Ahmedabad"/>
  </r>
  <r>
    <n v="5"/>
    <s v="Juli"/>
    <s v="Hunter &amp; Farmer"/>
    <n v="1250000"/>
    <n v="3500000"/>
    <n v="750000"/>
    <s v="Ahmedabad"/>
  </r>
  <r>
    <n v="8"/>
    <s v="Kumar Jha"/>
    <s v="Servicer Claims"/>
    <n v="1345000"/>
    <n v="170034"/>
    <n v="1298673"/>
    <s v="Ahmedabad"/>
  </r>
  <r>
    <n v="6"/>
    <s v="Ketan Jain"/>
    <s v="Hunter &amp; Farmer"/>
    <n v="500000"/>
    <n v="1250000"/>
    <n v="500000"/>
    <s v="Ahmedabad"/>
  </r>
  <r>
    <n v="9"/>
    <s v="Manish Sharma"/>
    <s v="Hunter &amp; Farmer"/>
    <n v="1350000"/>
    <n v="750000"/>
    <n v="750000"/>
    <s v="Ahmedabad"/>
  </r>
  <r>
    <n v="10"/>
    <s v="Mark"/>
    <s v="Servicer"/>
    <n v="19888"/>
    <n v="128777"/>
    <n v="198882"/>
    <s v="Ahmedabad"/>
  </r>
  <r>
    <n v="13"/>
    <s v="Vidit Shah"/>
    <s v="Farmer &amp; Servicer"/>
    <n v="12888"/>
    <n v="1040000"/>
    <n v="5010000"/>
    <s v="Ahmedabad"/>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3"/>
    <s v="OPP1900001042"/>
    <s v="EL-Group Mediclaim"/>
    <n v="8000000"/>
    <n v="400000"/>
    <d v="2019-11-13T00:00:00"/>
    <x v="0"/>
    <s v="Employee Benefits EB"/>
    <x v="0"/>
    <s v="Mediclaim"/>
    <s v="Ahmedabad"/>
    <s v="Group Medical"/>
  </r>
  <r>
    <x v="1"/>
    <n v="1"/>
    <s v="OPP1900001047"/>
    <s v="AL GPA"/>
    <n v="200000"/>
    <n v="30000"/>
    <d v="2020-03-31T00:00:00"/>
    <x v="0"/>
    <s v="Employee Benefits EB"/>
    <x v="0"/>
    <s v="Mediclaim"/>
    <s v="Ahmedabad"/>
    <s v="Group Personal Accident"/>
  </r>
  <r>
    <x v="1"/>
    <n v="1"/>
    <s v="OPP1900001048"/>
    <s v="BL - Marine STOP"/>
    <n v="0"/>
    <n v="100000"/>
    <d v="2020-06-30T00:00:00"/>
    <x v="0"/>
    <s v="Marine"/>
    <x v="1"/>
    <s v="Marine Hull"/>
    <s v="Ahmedabad"/>
    <s v="Charterers Liability Policy"/>
  </r>
  <r>
    <x v="1"/>
    <n v="1"/>
    <s v="OPP1900001050"/>
    <s v="II-Marine"/>
    <n v="0"/>
    <n v="100000"/>
    <d v="2020-03-31T00:00:00"/>
    <x v="0"/>
    <s v="Marine"/>
    <x v="1"/>
    <s v="Marine Hull"/>
    <s v="Ahmedabad"/>
    <s v="Charterers Liability Policy"/>
  </r>
  <r>
    <x v="1"/>
    <n v="1"/>
    <s v="OPP1900001051"/>
    <s v="PIL-Credit Insurance"/>
    <n v="1200000"/>
    <n v="100000"/>
    <d v="2020-03-31T00:00:00"/>
    <x v="0"/>
    <s v="Trade Credit and amp  Political Risk"/>
    <x v="2"/>
    <s v="Miscellaneous"/>
    <s v="Ahmedabad"/>
    <s v="Trade Credit Insurance"/>
  </r>
  <r>
    <x v="1"/>
    <n v="1"/>
    <s v="OPP1900001052"/>
    <s v="PIL-CGL"/>
    <n v="0"/>
    <n v="100000"/>
    <d v="2020-05-31T00:00:00"/>
    <x v="0"/>
    <s v="Liability"/>
    <x v="3"/>
    <s v="Financial Lines"/>
    <s v="Ahmedabad"/>
    <s v="Commercial General Liability"/>
  </r>
  <r>
    <x v="1"/>
    <n v="1"/>
    <s v="OPP1900001053"/>
    <s v="PIL -Marine"/>
    <n v="0"/>
    <n v="100000"/>
    <d v="2020-05-31T00:00:00"/>
    <x v="0"/>
    <s v="Marine"/>
    <x v="1"/>
    <s v="Marine Hull"/>
    <s v="Ahmedabad"/>
    <s v="Charterers Liability Policy"/>
  </r>
  <r>
    <x v="1"/>
    <n v="1"/>
    <s v="OPP1900001054"/>
    <s v="SGL- GMC"/>
    <n v="0"/>
    <n v="125000"/>
    <d v="2020-06-30T00:00:00"/>
    <x v="0"/>
    <s v="Employee Benefits EB"/>
    <x v="0"/>
    <s v="Mediclaim"/>
    <s v="Ahmedabad"/>
    <s v="Group Medical"/>
  </r>
  <r>
    <x v="1"/>
    <n v="1"/>
    <s v="OPP1900001055"/>
    <s v="Sandesh - Marine"/>
    <n v="0"/>
    <n v="100000"/>
    <d v="2020-03-31T00:00:00"/>
    <x v="0"/>
    <s v="Marine"/>
    <x v="1"/>
    <s v="Marine Hull"/>
    <s v="Ahmedabad"/>
    <s v="Charterers Liability Policy"/>
  </r>
  <r>
    <x v="2"/>
    <n v="12"/>
    <s v="OPP1900001056"/>
    <s v="VS.-Marine"/>
    <n v="0"/>
    <n v="200000"/>
    <d v="2020-03-31T00:00:00"/>
    <x v="0"/>
    <s v="Marine"/>
    <x v="1"/>
    <s v="Marine Hull"/>
    <s v="Ahmedabad"/>
    <s v="Charterers Liability Policy"/>
  </r>
  <r>
    <x v="2"/>
    <n v="12"/>
    <s v="OPP1900001057"/>
    <s v="II -  GMC"/>
    <n v="0"/>
    <n v="75000"/>
    <d v="2020-03-31T00:00:00"/>
    <x v="0"/>
    <s v="Employee Benefits EB"/>
    <x v="0"/>
    <s v="Mediclaim"/>
    <s v="Ahmedabad"/>
    <s v="Group Medical"/>
  </r>
  <r>
    <x v="2"/>
    <n v="12"/>
    <s v="OPP1900001058"/>
    <s v="II - GPA"/>
    <n v="0"/>
    <n v="25000"/>
    <d v="2020-03-31T00:00:00"/>
    <x v="0"/>
    <s v="Employee Benefits EB"/>
    <x v="0"/>
    <s v="Mediclaim"/>
    <s v="Ahmedabad"/>
    <s v="Group Personal Accident"/>
  </r>
  <r>
    <x v="2"/>
    <n v="12"/>
    <s v="OPP1900001072"/>
    <s v="G R -GMC"/>
    <n v="2000000"/>
    <n v="150000"/>
    <d v="2020-05-31T00:00:00"/>
    <x v="0"/>
    <s v="Employee Benefits EB"/>
    <x v="0"/>
    <s v="Mediclaim"/>
    <s v="Ahmedabad"/>
    <s v="Group Medical"/>
  </r>
  <r>
    <x v="2"/>
    <n v="12"/>
    <s v="OPP1900001138"/>
    <s v="DB- Cyber Liability"/>
    <n v="500000"/>
    <n v="75000"/>
    <d v="2020-05-31T00:00:00"/>
    <x v="0"/>
    <s v="Liability"/>
    <x v="3"/>
    <s v="Financial Lines"/>
    <s v="Ahmedabad"/>
    <s v="Cyber Liability Insurance"/>
  </r>
  <r>
    <x v="0"/>
    <n v="3"/>
    <s v="OPP1900001222"/>
    <s v="KB GMC"/>
    <n v="2500000"/>
    <n v="125000"/>
    <d v="2019-12-01T00:00:00"/>
    <x v="0"/>
    <s v="Employee Benefits EB"/>
    <x v="0"/>
    <s v="Mediclaim"/>
    <s v="Ahmedabad"/>
    <s v="Group Medical"/>
  </r>
  <r>
    <x v="3"/>
    <n v="10"/>
    <s v="OPP1900001364"/>
    <s v="EI- GMC"/>
    <n v="1400000"/>
    <n v="100000"/>
    <d v="2019-12-09T00:00:00"/>
    <x v="0"/>
    <s v="Employee Benefits EB"/>
    <x v="0"/>
    <s v="Mediclaim"/>
    <s v="Ahmedabad"/>
    <s v="Group Medical"/>
  </r>
  <r>
    <x v="3"/>
    <n v="10"/>
    <s v="OPP1900001365"/>
    <s v="CVP GMC"/>
    <n v="4500000"/>
    <n v="350000"/>
    <d v="2019-12-11T00:00:00"/>
    <x v="0"/>
    <s v="Employee Benefits EB"/>
    <x v="2"/>
    <s v="Miscellaneous"/>
    <s v="Ahmedabad"/>
    <s v="Group Medical"/>
  </r>
  <r>
    <x v="0"/>
    <n v="3"/>
    <s v="OPP1900001366"/>
    <s v="Sin GMC"/>
    <n v="9500000"/>
    <n v="200000"/>
    <d v="2019-09-30T00:00:00"/>
    <x v="1"/>
    <s v="Employee Benefits EB"/>
    <x v="0"/>
    <s v="Mediclaim"/>
    <s v="Ahmedabad"/>
    <s v="Group Medical"/>
  </r>
  <r>
    <x v="3"/>
    <n v="10"/>
    <s v="OPP1900001390"/>
    <s v="FM-Group Mediclaim"/>
    <n v="4500000"/>
    <n v="300000"/>
    <d v="2019-10-29T00:00:00"/>
    <x v="0"/>
    <s v="Employee Benefits EB"/>
    <x v="0"/>
    <s v="Mediclaim"/>
    <s v="Ahmedabad"/>
    <s v="Group Medical"/>
  </r>
  <r>
    <x v="0"/>
    <n v="3"/>
    <s v="OPP1900001391"/>
    <s v="Stem GMC"/>
    <n v="0"/>
    <n v="100000"/>
    <d v="2019-11-15T00:00:00"/>
    <x v="0"/>
    <s v="Employee Benefits EB"/>
    <x v="0"/>
    <s v="Mediclaim"/>
    <s v="Ahmedabad"/>
    <s v="Group Medical"/>
  </r>
  <r>
    <x v="0"/>
    <n v="3"/>
    <s v="OPP1900001392"/>
    <s v="DS- Employees GMC"/>
    <n v="6000000"/>
    <n v="300000"/>
    <d v="2019-12-01T00:00:00"/>
    <x v="0"/>
    <s v="Employee Benefits EB"/>
    <x v="0"/>
    <s v="Mediclaim"/>
    <s v="Ahmedabad"/>
    <s v="Group Medical"/>
  </r>
  <r>
    <x v="3"/>
    <n v="10"/>
    <s v="OPP1900001393"/>
    <s v="BVGMC"/>
    <n v="600000"/>
    <n v="100000"/>
    <d v="2019-11-30T00:00:00"/>
    <x v="0"/>
    <s v="Emerging Corporates Group ECG"/>
    <x v="0"/>
    <s v="Mediclaim"/>
    <s v="Ahmedabad"/>
    <s v="Group Medical"/>
  </r>
  <r>
    <x v="3"/>
    <n v="10"/>
    <s v="OPP1900001394"/>
    <s v="BV GPA"/>
    <n v="210000"/>
    <n v="35000"/>
    <d v="2019-11-30T00:00:00"/>
    <x v="0"/>
    <s v="Emerging Corporates Group ECG"/>
    <x v="0"/>
    <s v="Mediclaim"/>
    <s v="Ahmedabad"/>
    <s v="Group Personal Accident"/>
  </r>
  <r>
    <x v="3"/>
    <n v="10"/>
    <s v="OPP1900001655"/>
    <s v="GL-CGL"/>
    <n v="300000"/>
    <n v="49500"/>
    <d v="2019-09-30T00:00:00"/>
    <x v="1"/>
    <s v="Liability"/>
    <x v="3"/>
    <s v="Financial Lines"/>
    <s v="Ahmedabad"/>
    <s v="Commercial General Liability"/>
  </r>
  <r>
    <x v="3"/>
    <n v="10"/>
    <s v="OPP1900001656"/>
    <s v="GL-Crime"/>
    <n v="300000"/>
    <n v="49500"/>
    <d v="2019-09-30T00:00:00"/>
    <x v="1"/>
    <s v="Liability"/>
    <x v="3"/>
    <s v="Financial Lines"/>
    <s v="Ahmedabad"/>
    <s v="Commercial Crime Insurance"/>
  </r>
  <r>
    <x v="3"/>
    <n v="10"/>
    <s v="OPP1900001803"/>
    <s v="OP-GMC"/>
    <n v="5000000"/>
    <n v="250000"/>
    <d v="2019-11-30T00:00:00"/>
    <x v="0"/>
    <s v="Employee Benefits EB"/>
    <x v="0"/>
    <s v="Mediclaim"/>
    <s v="Ahmedabad"/>
    <s v="Group Medical"/>
  </r>
  <r>
    <x v="0"/>
    <n v="3"/>
    <s v="OPP1900001843"/>
    <s v="Marine"/>
    <n v="0"/>
    <n v="100000"/>
    <d v="2019-10-31T00:00:00"/>
    <x v="1"/>
    <s v="Marine"/>
    <x v="1"/>
    <s v="Marine Cargo"/>
    <s v="Ahmedabad"/>
    <s v="Marine Combo policy  EXIM +Inland"/>
  </r>
  <r>
    <x v="2"/>
    <n v="12"/>
    <s v="OPP1900001906"/>
    <s v="ITNL - IAR (Operational Roads)"/>
    <n v="90000000"/>
    <n v="200000"/>
    <d v="2020-08-31T00:00:00"/>
    <x v="0"/>
    <s v="Property  BI"/>
    <x v="4"/>
    <s v="Constructions &amp;amp; Infrastructure"/>
    <s v="Ahmedabad"/>
    <s v="Industrial All Risks"/>
  </r>
  <r>
    <x v="0"/>
    <n v="3"/>
    <s v="OPP1900001923"/>
    <s v="Maine Open"/>
    <n v="0"/>
    <n v="10000"/>
    <d v="2019-09-30T00:00:00"/>
    <x v="2"/>
    <s v="Marine"/>
    <x v="1"/>
    <s v="Marine Cargo"/>
    <s v="Ahmedabad"/>
    <s v="Marine Cargo"/>
  </r>
  <r>
    <x v="4"/>
    <n v="6"/>
    <s v="OPP1900001937"/>
    <s v="BD PDBI"/>
    <n v="0"/>
    <n v="50000"/>
    <d v="2020-03-31T00:00:00"/>
    <x v="0"/>
    <s v="Property  BI"/>
    <x v="4"/>
    <s v="Constructions &amp;amp; Infrastructure"/>
    <s v="Ahmedabad"/>
    <s v="Fire and amp  Special Perils"/>
  </r>
  <r>
    <x v="4"/>
    <n v="6"/>
    <s v="OPP1900001938"/>
    <s v="CI-CAR/EAR Policy"/>
    <n v="300000"/>
    <n v="30000"/>
    <d v="2020-03-31T00:00:00"/>
    <x v="0"/>
    <s v="Construction, Power &amp; Infrastructure"/>
    <x v="5"/>
    <s v="Engineering"/>
    <s v="Ahmedabad"/>
    <s v="Contractors All Risk"/>
  </r>
  <r>
    <x v="4"/>
    <n v="6"/>
    <s v="OPP1900001939"/>
    <s v="Sandesh - PDBI"/>
    <n v="0"/>
    <n v="200000"/>
    <d v="2020-03-31T00:00:00"/>
    <x v="0"/>
    <s v="Property  BI"/>
    <x v="4"/>
    <s v="Constructions &amp;amp; Infrastructure"/>
    <s v="Ahmedabad"/>
    <s v="Fire and amp  Special Perils"/>
  </r>
  <r>
    <x v="4"/>
    <n v="6"/>
    <s v="OPP1900001940"/>
    <s v="VS-PDBI"/>
    <n v="300000"/>
    <n v="50000"/>
    <d v="2020-03-31T00:00:00"/>
    <x v="0"/>
    <s v="Property  BI"/>
    <x v="4"/>
    <s v="Constructions &amp;amp; Infrastructure"/>
    <s v="Ahmedabad"/>
    <s v="Fire and amp  Special Perils"/>
  </r>
  <r>
    <x v="4"/>
    <n v="6"/>
    <s v="OPP1900001941"/>
    <s v="ag - Property Insurance"/>
    <n v="1000000"/>
    <n v="100000"/>
    <d v="2020-07-31T00:00:00"/>
    <x v="0"/>
    <s v="Property  BI"/>
    <x v="4"/>
    <s v="Constructions &amp;amp; Infrastructure"/>
    <s v="Ahmedabad"/>
    <s v="Fire and amp  Special Perils"/>
  </r>
  <r>
    <x v="4"/>
    <n v="6"/>
    <s v="OPP1900001942"/>
    <s v="BE-Mega policy"/>
    <n v="0"/>
    <n v="300000"/>
    <d v="2020-06-30T00:00:00"/>
    <x v="0"/>
    <s v="Property  BI"/>
    <x v="4"/>
    <s v="Constructions &amp;amp; Infrastructure"/>
    <s v="Ahmedabad"/>
    <s v="Fire and amp  Special Perils"/>
  </r>
  <r>
    <x v="4"/>
    <n v="6"/>
    <s v="OPP1900001943"/>
    <s v="BC - PDBI"/>
    <n v="0"/>
    <n v="200000"/>
    <d v="2020-06-30T00:00:00"/>
    <x v="0"/>
    <s v="Property  BI"/>
    <x v="4"/>
    <s v="Constructions &amp;amp; Infrastructure"/>
    <s v="Ahmedabad"/>
    <s v="Fire and amp  Special Perils"/>
  </r>
  <r>
    <x v="4"/>
    <n v="6"/>
    <s v="OPP1900001944"/>
    <s v="CP-PDBI"/>
    <n v="0"/>
    <n v="200000"/>
    <d v="2020-06-30T00:00:00"/>
    <x v="0"/>
    <s v="Property  BI"/>
    <x v="4"/>
    <s v="Constructions &amp;amp; Infrastructure"/>
    <s v="Ahmedabad"/>
    <s v="Fire and amp  Special Perils"/>
  </r>
  <r>
    <x v="4"/>
    <n v="6"/>
    <s v="OPP1900001945"/>
    <s v="DB -Mega Policy"/>
    <n v="0"/>
    <n v="400000"/>
    <d v="2020-06-30T00:00:00"/>
    <x v="0"/>
    <s v="Property  BI"/>
    <x v="4"/>
    <s v="Constructions &amp;amp; Infrastructure"/>
    <s v="Ahmedabad"/>
    <s v="Fire and amp  Special Perils"/>
  </r>
  <r>
    <x v="2"/>
    <n v="12"/>
    <s v="OPP1900001946"/>
    <s v="DB -Terrorism Policy"/>
    <n v="0"/>
    <n v="300000"/>
    <d v="2020-06-30T00:00:00"/>
    <x v="0"/>
    <s v="Crises Mgmt  Terr  Political Risks  Kand amp R"/>
    <x v="6"/>
    <s v="Political Risks"/>
    <s v="Ahmedabad"/>
    <s v="SABOTAGE and amp  TERRORISM and amp  Political Violence"/>
  </r>
  <r>
    <x v="2"/>
    <n v="12"/>
    <s v="OPP1900001947"/>
    <s v="KG-CAR"/>
    <n v="500000"/>
    <n v="50000"/>
    <d v="2019-12-31T00:00:00"/>
    <x v="0"/>
    <s v="Construction, Power &amp; Infrastructure"/>
    <x v="5"/>
    <s v="Engineering"/>
    <s v="Ahmedabad"/>
    <s v="Contractors All Risk"/>
  </r>
  <r>
    <x v="2"/>
    <n v="12"/>
    <s v="OPP1900001950"/>
    <s v="G R -CAR"/>
    <n v="1000000"/>
    <n v="100000"/>
    <d v="2019-09-30T00:00:00"/>
    <x v="0"/>
    <s v="Construction, Power &amp; Infrastructure"/>
    <x v="5"/>
    <s v="Engineering"/>
    <s v="Ahmedabad"/>
    <s v="Contractors All Risk"/>
  </r>
  <r>
    <x v="3"/>
    <n v="10"/>
    <s v="OPP1900001975"/>
    <s v="SI-CAR"/>
    <n v="500000"/>
    <n v="62000"/>
    <d v="2019-09-30T00:00:00"/>
    <x v="0"/>
    <s v="Construction, Power &amp; Infrastructure"/>
    <x v="5"/>
    <s v="Engineering"/>
    <s v="Ahmedabad"/>
    <s v="Contractors All Risk"/>
  </r>
  <r>
    <x v="3"/>
    <n v="10"/>
    <s v="OPP1900001976"/>
    <s v="GRTC-CAR"/>
    <n v="300000"/>
    <n v="37500"/>
    <d v="2019-09-30T00:00:00"/>
    <x v="0"/>
    <s v="Construction, Power &amp; Infrastructure"/>
    <x v="5"/>
    <s v="Engineering"/>
    <s v="Ahmedabad"/>
    <s v="Contractors All Risk"/>
  </r>
  <r>
    <x v="0"/>
    <n v="3"/>
    <s v="OPP1900002004"/>
    <s v="PDBI"/>
    <n v="700000"/>
    <n v="100000"/>
    <d v="2019-12-31T00:00:00"/>
    <x v="0"/>
    <s v="Property  BI"/>
    <x v="4"/>
    <s v="Constructions &amp;amp; Infrastructure"/>
    <s v="Ahmedabad"/>
    <s v="Fire and amp  Special Perils"/>
  </r>
  <r>
    <x v="3"/>
    <n v="10"/>
    <s v="OPP1900002039"/>
    <s v="Infra-CAR"/>
    <n v="800000"/>
    <n v="50000"/>
    <d v="2019-09-30T00:00:00"/>
    <x v="0"/>
    <s v="Construction, Power &amp; Infrastructure"/>
    <x v="5"/>
    <s v="Engineering"/>
    <s v="Ahmedabad"/>
    <s v="Contractors All Risk"/>
  </r>
  <r>
    <x v="0"/>
    <n v="3"/>
    <s v="OPP1900002070"/>
    <s v="Fire"/>
    <n v="0"/>
    <n v="500000"/>
    <d v="2019-10-01T00:00:00"/>
    <x v="1"/>
    <s v="Property  BI"/>
    <x v="4"/>
    <s v="Constructions &amp;amp; Infrastructure"/>
    <s v="Ahmedabad"/>
    <s v="Fire and amp  Special Perils"/>
  </r>
  <r>
    <x v="2"/>
    <n v="12"/>
    <s v="OPP1900002092"/>
    <s v="PI(Operational Road)"/>
    <n v="1000000"/>
    <n v="100000"/>
    <d v="2019-12-31T00:00:00"/>
    <x v="0"/>
    <s v="Property  BI"/>
    <x v="4"/>
    <s v="Constructions &amp;amp; Infrastructure"/>
    <s v="Ahmedabad"/>
    <s v="Fire and amp  Special Perils"/>
  </r>
  <r>
    <x v="0"/>
    <n v="3"/>
    <s v="OPP1900002098"/>
    <s v="SFSP"/>
    <n v="0"/>
    <n v="50000"/>
    <d v="2019-09-30T00:00:00"/>
    <x v="2"/>
    <s v="Property  BI"/>
    <x v="4"/>
    <s v="Constructions &amp;amp; Infrastructure"/>
    <s v="Ahmedabad"/>
    <s v="Fire and amp  Special Perils"/>
  </r>
  <r>
    <x v="2"/>
    <n v="12"/>
    <s v="OPP1900002104"/>
    <s v="VS.-D &amp; O"/>
    <n v="0"/>
    <n v="50000"/>
    <d v="2020-03-31T00:00:00"/>
    <x v="0"/>
    <s v="Liability"/>
    <x v="3"/>
    <s v="Financial Lines"/>
    <s v="Ahmedabad"/>
    <s v="Director and 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2B446E-B916-4BAC-940E-635AA03E4B03}"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9" firstHeaderRow="1" firstDataRow="1" firstDataCol="1"/>
  <pivotFields count="17">
    <pivotField showAll="0"/>
    <pivotField showAll="0"/>
    <pivotField showAll="0"/>
    <pivotField showAll="0"/>
    <pivotField showAll="0"/>
    <pivotField numFmtId="14" showAll="0"/>
    <pivotField numFmtId="14"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numFmtId="14" showAll="0"/>
    <pivotField showAll="0"/>
  </pivotFields>
  <rowFields count="1">
    <field x="9"/>
  </rowFields>
  <rowItems count="4">
    <i>
      <x/>
    </i>
    <i>
      <x v="1"/>
    </i>
    <i>
      <x v="2"/>
    </i>
    <i t="grand">
      <x/>
    </i>
  </rowItems>
  <colItems count="1">
    <i/>
  </colItems>
  <dataFields count="1">
    <dataField name="Sum of Amount" fld="10" baseField="0" baseItem="0"/>
  </dataFields>
  <formats count="6">
    <format dxfId="193">
      <pivotArea type="all" dataOnly="0" outline="0" fieldPosition="0"/>
    </format>
    <format dxfId="192">
      <pivotArea outline="0" collapsedLevelsAreSubtotals="1" fieldPosition="0"/>
    </format>
    <format dxfId="191">
      <pivotArea field="9" type="button" dataOnly="0" labelOnly="1" outline="0" axis="axisRow" fieldPosition="0"/>
    </format>
    <format dxfId="190">
      <pivotArea dataOnly="0" labelOnly="1" fieldPosition="0">
        <references count="1">
          <reference field="9" count="0"/>
        </references>
      </pivotArea>
    </format>
    <format dxfId="189">
      <pivotArea dataOnly="0" labelOnly="1" grandRow="1" outline="0" fieldPosition="0"/>
    </format>
    <format dxfId="18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A1168B-8CA2-4F8A-9A9C-7FC74FA7099A}" name="PivotTable25"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D291:D292" firstHeaderRow="1" firstDataRow="1" firstDataCol="0"/>
  <pivotFields count="2">
    <pivotField allDrilled="1" subtotalTop="0" showAll="0" measureFilter="1" defaultSubtotal="0" defaultAttributeDrillState="1">
      <items count="4">
        <item x="0"/>
        <item x="1"/>
        <item x="2"/>
        <item x="3"/>
      </items>
    </pivotField>
    <pivotField dataField="1" subtotalTop="0" showAll="0" defaultSubtotal="0"/>
  </pivotFields>
  <rowItems count="1">
    <i/>
  </rowItems>
  <colItems count="1">
    <i/>
  </colItems>
  <dataFields count="1">
    <dataField name="Distinct Count of opportunity_name" fld="1" subtotal="count" baseField="0" baseItem="9">
      <extLst>
        <ext xmlns:x15="http://schemas.microsoft.com/office/spreadsheetml/2010/11/main" uri="{FABC7310-3BB5-11E1-824E-6D434824019B}">
          <x15:dataField isCountDistinct="1"/>
        </ext>
      </extLst>
    </dataField>
  </dataFields>
  <formats count="5">
    <format dxfId="77">
      <pivotArea type="all" dataOnly="0" outline="0" fieldPosition="0"/>
    </format>
    <format dxfId="76">
      <pivotArea outline="0" collapsedLevelsAreSubtotals="1" fieldPosition="0"/>
    </format>
    <format dxfId="75">
      <pivotArea field="0" type="button" dataOnly="0" labelOnly="1" outline="0"/>
    </format>
    <format dxfId="74">
      <pivotArea dataOnly="0" labelOnly="1" grandRow="1" outline="0" fieldPosition="0"/>
    </format>
    <format dxfId="73">
      <pivotArea dataOnly="0" labelOnly="1" outline="0" axis="axisValues" fieldPosition="0"/>
    </format>
  </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pportunity_id"/>
    <pivotHierarchy dragToData="1"/>
    <pivotHierarchy dragToData="1" caption="Distinct Count of Account Exe name"/>
    <pivotHierarchy dragToData="1"/>
    <pivotHierarchy dragToData="1" caption="Distinct Count of opportunity_name"/>
    <pivotHierarchy dragToData="1"/>
  </pivotHierarchies>
  <pivotTableStyleInfo name="PivotStyleLight16" showRowHeaders="1" showColHeaders="1" showRowStripes="0" showColStripes="0" showLastColumn="1"/>
  <filters count="1">
    <filter fld="0" type="count" id="1" iMeasureHier="73">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669 IN Pro Dashboard.xlsx!Opportunity">
        <x15:activeTabTopLevelEntity name="[Opportunit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14E2B8-761B-420C-A608-BB4AA1C85A55}" name="PivotTable2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96:C301" firstHeaderRow="1" firstDataRow="1" firstDataCol="1"/>
  <pivotFields count="2">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3"/>
    </i>
    <i>
      <x v="2"/>
    </i>
    <i>
      <x v="1"/>
    </i>
    <i>
      <x/>
    </i>
    <i t="grand">
      <x/>
    </i>
  </rowItems>
  <colItems count="1">
    <i/>
  </colItems>
  <dataFields count="1">
    <dataField name="Sum of revenue_amount" fld="1" baseField="0" baseItem="0"/>
  </dataFields>
  <formats count="6">
    <format dxfId="83">
      <pivotArea type="all" dataOnly="0" outline="0" fieldPosition="0"/>
    </format>
    <format dxfId="82">
      <pivotArea outline="0" collapsedLevelsAreSubtotals="1" fieldPosition="0"/>
    </format>
    <format dxfId="81">
      <pivotArea field="0" type="button" dataOnly="0" labelOnly="1" outline="0" axis="axisRow" fieldPosition="0"/>
    </format>
    <format dxfId="80">
      <pivotArea dataOnly="0" labelOnly="1" fieldPosition="0">
        <references count="1">
          <reference field="0" count="0"/>
        </references>
      </pivotArea>
    </format>
    <format dxfId="79">
      <pivotArea dataOnly="0" labelOnly="1" grandRow="1" outline="0" fieldPosition="0"/>
    </format>
    <format dxfId="7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pportunity_id"/>
    <pivotHierarchy dragToData="1"/>
    <pivotHierarchy dragToData="1" caption="Distinct Count of Account Exe name"/>
    <pivotHierarchy dragToData="1"/>
    <pivotHierarchy dragToData="1" caption="Distinct Count of opportunity_name"/>
    <pivotHierarchy dragToData="1"/>
  </pivotHierarchies>
  <pivotTableStyleInfo name="PivotStyleLight16" showRowHeaders="1" showColHeaders="1" showRowStripes="0" showColStripes="0" showLastColumn="1"/>
  <filters count="1">
    <filter fld="0" type="count" id="1" iMeasureHier="73">
      <autoFilter ref="A1">
        <filterColumn colId="0">
          <top10 val="4" filterVal="4"/>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669 IN Pro Dashboard.xlsx!Opportunity">
        <x15:activeTabTopLevelEntity name="[Opportunit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60D03B-59B8-41FB-96E1-C30600E1799F}"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9" firstHeaderRow="1" firstDataRow="1" firstDataCol="1"/>
  <pivotFields count="12">
    <pivotField showAll="0"/>
    <pivotField showAll="0"/>
    <pivotField showAll="0"/>
    <pivotField showAll="0"/>
    <pivotField showAll="0"/>
    <pivotField numFmtId="14" showAll="0"/>
    <pivotField showAll="0"/>
    <pivotField showAll="0"/>
    <pivotField axis="axisRow" showAll="0">
      <items count="5">
        <item x="2"/>
        <item x="0"/>
        <item x="1"/>
        <item h="1" x="3"/>
        <item t="default"/>
      </items>
    </pivotField>
    <pivotField dataField="1" showAll="0"/>
    <pivotField numFmtId="14" showAll="0"/>
    <pivotField showAll="0"/>
  </pivotFields>
  <rowFields count="1">
    <field x="8"/>
  </rowFields>
  <rowItems count="4">
    <i>
      <x/>
    </i>
    <i>
      <x v="1"/>
    </i>
    <i>
      <x v="2"/>
    </i>
    <i t="grand">
      <x/>
    </i>
  </rowItems>
  <colItems count="1">
    <i/>
  </colItems>
  <dataFields count="1">
    <dataField name="Sum of Amount" fld="9" baseField="0" baseItem="0"/>
  </dataFields>
  <formats count="6">
    <format dxfId="89">
      <pivotArea type="all" dataOnly="0" outline="0" fieldPosition="0"/>
    </format>
    <format dxfId="88">
      <pivotArea outline="0" collapsedLevelsAreSubtotals="1" fieldPosition="0"/>
    </format>
    <format dxfId="87">
      <pivotArea field="8" type="button" dataOnly="0" labelOnly="1" outline="0" axis="axisRow" fieldPosition="0"/>
    </format>
    <format dxfId="86">
      <pivotArea dataOnly="0" labelOnly="1" fieldPosition="0">
        <references count="1">
          <reference field="8" count="0"/>
        </references>
      </pivotArea>
    </format>
    <format dxfId="85">
      <pivotArea dataOnly="0" labelOnly="1" grandRow="1" outline="0" fieldPosition="0"/>
    </format>
    <format dxfId="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C7B495C-7C91-4D72-B92F-810E68FC5FDC}" name="PivotTable26" cacheId="12" applyNumberFormats="0" applyBorderFormats="0" applyFontFormats="0" applyPatternFormats="0" applyAlignmentFormats="0" applyWidthHeightFormats="1" dataCaption="Values" tag="c825119d-c1b4-4ee6-8e55-da0dfa924e24" updatedVersion="7" minRefreshableVersion="3" useAutoFormatting="1" itemPrintTitles="1" createdVersion="7" indent="0" outline="1" outlineData="1" multipleFieldFilters="0" chartFormat="4">
  <location ref="C57:D67" firstHeaderRow="1" firstDataRow="1" firstDataCol="1"/>
  <pivotFields count="2">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2"/>
  </dataFields>
  <formats count="6">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grandRow="1" outline="0" fieldPosition="0"/>
    </format>
    <format dxfId="9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meeting_date"/>
    <pivotHierarchy dragToData="1" caption="Distinct Count of meeting_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669 IN Pro Dashboard.xlsx!Meeting_list">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615006D-188F-48A9-9FF3-15185CF92441}"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90:F103" firstHeaderRow="1" firstDataRow="2" firstDataCol="1"/>
  <pivotFields count="12">
    <pivotField showAll="0"/>
    <pivotField dataField="1"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pivotField axis="axisCol" showAll="0" sortType="descending">
      <items count="5">
        <item x="3"/>
        <item x="1"/>
        <item x="0"/>
        <item x="2"/>
        <item t="default"/>
      </items>
    </pivotField>
    <pivotField showAll="0"/>
    <pivotField numFmtId="14" showAll="0"/>
    <pivotField showAll="0"/>
  </pivotFields>
  <rowFields count="1">
    <field x="3"/>
  </rowFields>
  <rowItems count="12">
    <i>
      <x v="3"/>
    </i>
    <i>
      <x v="2"/>
    </i>
    <i>
      <x v="9"/>
    </i>
    <i>
      <x v="1"/>
    </i>
    <i>
      <x v="10"/>
    </i>
    <i>
      <x v="8"/>
    </i>
    <i>
      <x/>
    </i>
    <i>
      <x v="7"/>
    </i>
    <i>
      <x v="4"/>
    </i>
    <i>
      <x v="5"/>
    </i>
    <i>
      <x v="6"/>
    </i>
    <i t="grand">
      <x/>
    </i>
  </rowItems>
  <colFields count="1">
    <field x="8"/>
  </colFields>
  <colItems count="5">
    <i>
      <x/>
    </i>
    <i>
      <x v="1"/>
    </i>
    <i>
      <x v="2"/>
    </i>
    <i>
      <x v="3"/>
    </i>
    <i t="grand">
      <x/>
    </i>
  </colItems>
  <dataFields count="1">
    <dataField name="Count of invoice_number" fld="1" subtotal="count" baseField="3" baseItem="2"/>
  </dataFields>
  <formats count="10">
    <format dxfId="105">
      <pivotArea type="all" dataOnly="0" outline="0" fieldPosition="0"/>
    </format>
    <format dxfId="104">
      <pivotArea outline="0" collapsedLevelsAreSubtotals="1" fieldPosition="0"/>
    </format>
    <format dxfId="103">
      <pivotArea type="origin" dataOnly="0" labelOnly="1" outline="0" fieldPosition="0"/>
    </format>
    <format dxfId="102">
      <pivotArea field="8" type="button" dataOnly="0" labelOnly="1" outline="0" axis="axisCol" fieldPosition="0"/>
    </format>
    <format dxfId="101">
      <pivotArea type="topRight" dataOnly="0" labelOnly="1" outline="0" fieldPosition="0"/>
    </format>
    <format dxfId="100">
      <pivotArea field="3" type="button" dataOnly="0" labelOnly="1" outline="0" axis="axisRow" fieldPosition="0"/>
    </format>
    <format dxfId="99">
      <pivotArea dataOnly="0" labelOnly="1" fieldPosition="0">
        <references count="1">
          <reference field="3" count="0"/>
        </references>
      </pivotArea>
    </format>
    <format dxfId="98">
      <pivotArea dataOnly="0" labelOnly="1" grandRow="1" outline="0" fieldPosition="0"/>
    </format>
    <format dxfId="97">
      <pivotArea dataOnly="0" labelOnly="1" fieldPosition="0">
        <references count="1">
          <reference field="8" count="0"/>
        </references>
      </pivotArea>
    </format>
    <format dxfId="96">
      <pivotArea dataOnly="0" labelOnly="1" grandCol="1" outline="0" fieldPosition="0"/>
    </format>
  </format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BD129E8-F254-485D-AFCC-19EAA3607B83}" name="PivotTable2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91:A292" firstHeaderRow="1" firstDataRow="1" firstDataCol="0"/>
  <pivotFields count="13">
    <pivotField showAll="0"/>
    <pivotField showAll="0"/>
    <pivotField dataField="1" showAll="0"/>
    <pivotField showAll="0"/>
    <pivotField showAll="0"/>
    <pivotField showAll="0"/>
    <pivotField numFmtId="14" showAll="0"/>
    <pivotField showAll="0"/>
    <pivotField showAll="0"/>
    <pivotField showAll="0">
      <items count="8">
        <item x="0"/>
        <item x="5"/>
        <item x="4"/>
        <item x="3"/>
        <item x="1"/>
        <item x="2"/>
        <item x="6"/>
        <item t="default"/>
      </items>
    </pivotField>
    <pivotField showAll="0"/>
    <pivotField showAll="0"/>
    <pivotField showAll="0"/>
  </pivotFields>
  <rowItems count="1">
    <i/>
  </rowItems>
  <colItems count="1">
    <i/>
  </colItems>
  <dataFields count="1">
    <dataField name="Count of opportunity_id" fld="2" subtotal="count" baseField="0" baseItem="0"/>
  </dataFields>
  <formats count="3">
    <format dxfId="108">
      <pivotArea type="all" dataOnly="0" outline="0" fieldPosition="0"/>
    </format>
    <format dxfId="107">
      <pivotArea outline="0" collapsedLevelsAreSubtotals="1" fieldPosition="0"/>
    </format>
    <format dxfId="10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52995ED-8D22-4901-BB35-D9EF9B425483}" name="PivotTable1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16:E220" firstHeaderRow="1" firstDataRow="1" firstDataCol="1"/>
  <pivotFields count="13">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formats count="7">
    <format dxfId="115">
      <pivotArea type="all" dataOnly="0" outline="0" fieldPosition="0"/>
    </format>
    <format dxfId="114">
      <pivotArea outline="0" collapsedLevelsAreSubtotals="1" fieldPosition="0"/>
    </format>
    <format dxfId="113">
      <pivotArea field="7" type="button" dataOnly="0" labelOnly="1" outline="0" axis="axisRow" fieldPosition="0"/>
    </format>
    <format dxfId="112">
      <pivotArea dataOnly="0" labelOnly="1" fieldPosition="0">
        <references count="1">
          <reference field="7" count="0"/>
        </references>
      </pivotArea>
    </format>
    <format dxfId="111">
      <pivotArea dataOnly="0" labelOnly="1" grandRow="1" outline="0" fieldPosition="0"/>
    </format>
    <format dxfId="110">
      <pivotArea dataOnly="0" labelOnly="1" outline="0" axis="axisValues" fieldPosition="0"/>
    </format>
    <format dxfId="1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C280FCC-10CD-4521-B48C-75294B672CAC}"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9" firstHeaderRow="1" firstDataRow="1" firstDataCol="1"/>
  <pivotFields count="17">
    <pivotField showAll="0"/>
    <pivotField showAll="0"/>
    <pivotField showAll="0"/>
    <pivotField showAll="0">
      <items count="13">
        <item x="6"/>
        <item x="1"/>
        <item x="11"/>
        <item x="9"/>
        <item x="8"/>
        <item x="10"/>
        <item x="7"/>
        <item x="5"/>
        <item x="3"/>
        <item x="0"/>
        <item x="4"/>
        <item x="2"/>
        <item t="default"/>
      </items>
    </pivotField>
    <pivotField showAll="0"/>
    <pivotField numFmtId="14" showAll="0"/>
    <pivotField numFmtId="14"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numFmtId="14" showAll="0"/>
    <pivotField showAll="0"/>
  </pivotFields>
  <rowFields count="1">
    <field x="9"/>
  </rowFields>
  <rowItems count="4">
    <i>
      <x/>
    </i>
    <i>
      <x v="1"/>
    </i>
    <i>
      <x v="2"/>
    </i>
    <i t="grand">
      <x/>
    </i>
  </rowItems>
  <colItems count="1">
    <i/>
  </colItems>
  <dataFields count="1">
    <dataField name="Sum of Amount" fld="10" baseField="0" baseItem="0"/>
  </dataFields>
  <formats count="6">
    <format dxfId="121">
      <pivotArea type="all" dataOnly="0" outline="0" fieldPosition="0"/>
    </format>
    <format dxfId="120">
      <pivotArea outline="0" collapsedLevelsAreSubtotals="1" fieldPosition="0"/>
    </format>
    <format dxfId="119">
      <pivotArea field="9" type="button" dataOnly="0" labelOnly="1" outline="0" axis="axisRow" fieldPosition="0"/>
    </format>
    <format dxfId="118">
      <pivotArea dataOnly="0" labelOnly="1" fieldPosition="0">
        <references count="1">
          <reference field="9" count="0"/>
        </references>
      </pivotArea>
    </format>
    <format dxfId="117">
      <pivotArea dataOnly="0" labelOnly="1" grandRow="1" outline="0" fieldPosition="0"/>
    </format>
    <format dxfId="1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48FAF30-6F97-467C-9DA9-8931DF968679}" name="PivotTable6" cacheId="5" applyNumberFormats="0" applyBorderFormats="0" applyFontFormats="0" applyPatternFormats="0" applyAlignmentFormats="0" applyWidthHeightFormats="1" dataCaption="Values" tag="73d73867-04dc-466b-a482-64f5c0007f3f" updatedVersion="7" minRefreshableVersion="3" useAutoFormatting="1" itemPrintTitles="1" createdVersion="7" indent="0" outline="1" outlineData="1" multipleFieldFilters="0">
  <location ref="A57:B60" firstHeaderRow="1" firstDataRow="1" firstDataCol="1"/>
  <pivotFields count="3">
    <pivotField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meeting_date" fld="1" subtotal="count" baseField="0" baseItem="2"/>
  </dataFields>
  <formats count="6">
    <format dxfId="127">
      <pivotArea type="all" dataOnly="0" outline="0" fieldPosition="0"/>
    </format>
    <format dxfId="126">
      <pivotArea outline="0" collapsedLevelsAreSubtotals="1" fieldPosition="0"/>
    </format>
    <format dxfId="125">
      <pivotArea field="2" type="button" dataOnly="0" labelOnly="1" outline="0" axis="axisRow" fieldPosition="0"/>
    </format>
    <format dxfId="124">
      <pivotArea dataOnly="0" labelOnly="1" fieldPosition="0">
        <references count="1">
          <reference field="2" count="0"/>
        </references>
      </pivotArea>
    </format>
    <format dxfId="123">
      <pivotArea dataOnly="0" labelOnly="1" grandRow="1" outline="0" fieldPosition="0"/>
    </format>
    <format dxfId="122">
      <pivotArea dataOnly="0" labelOnly="1" outline="0" axis="axisValues" fieldPosition="0"/>
    </format>
  </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meeting_date"/>
    <pivotHierarchy dragToData="1" caption="Distinct Count of meeting_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669 IN Pro Dashboard.xlsx!Meeting_list">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FE28535-A5EA-4D74-9DF1-02A3A5DE1AD1}" name="PivotTable1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F15" firstHeaderRow="0" firstDataRow="1" firstDataCol="0"/>
  <pivotFields count="7">
    <pivotField showAll="0"/>
    <pivotField showAll="0"/>
    <pivotField showAll="0"/>
    <pivotField dataField="1" showAll="0"/>
    <pivotField dataField="1" showAll="0"/>
    <pivotField dataField="1" showAll="0"/>
    <pivotField showAll="0"/>
  </pivotFields>
  <rowItems count="1">
    <i/>
  </rowItems>
  <colFields count="1">
    <field x="-2"/>
  </colFields>
  <colItems count="3">
    <i>
      <x/>
    </i>
    <i i="1">
      <x v="1"/>
    </i>
    <i i="2">
      <x v="2"/>
    </i>
  </colItems>
  <dataFields count="3">
    <dataField name="Sum of New Budget" fld="3" baseField="0" baseItem="0"/>
    <dataField name="Sum of Cross sell bugdet" fld="4" baseField="0" baseItem="0"/>
    <dataField name="Sum of Renewal Budget" fld="5" baseField="0" baseItem="0"/>
  </dataFields>
  <formats count="9">
    <format dxfId="136">
      <pivotArea type="all" dataOnly="0" outline="0" fieldPosition="0"/>
    </format>
    <format dxfId="135">
      <pivotArea outline="0" collapsedLevelsAreSubtotals="1" fieldPosition="0"/>
    </format>
    <format dxfId="134">
      <pivotArea dataOnly="0" labelOnly="1" outline="0" fieldPosition="0">
        <references count="1">
          <reference field="4294967294" count="3">
            <x v="0"/>
            <x v="1"/>
            <x v="2"/>
          </reference>
        </references>
      </pivotArea>
    </format>
    <format dxfId="133">
      <pivotArea type="all" dataOnly="0" outline="0" fieldPosition="0"/>
    </format>
    <format dxfId="132">
      <pivotArea outline="0" collapsedLevelsAreSubtotals="1" fieldPosition="0"/>
    </format>
    <format dxfId="131">
      <pivotArea dataOnly="0" labelOnly="1" outline="0" fieldPosition="0">
        <references count="1">
          <reference field="4294967294" count="3">
            <x v="0"/>
            <x v="1"/>
            <x v="2"/>
          </reference>
        </references>
      </pivotArea>
    </format>
    <format dxfId="130">
      <pivotArea type="all" dataOnly="0" outline="0" fieldPosition="0"/>
    </format>
    <format dxfId="129">
      <pivotArea outline="0" collapsedLevelsAreSubtotals="1" fieldPosition="0"/>
    </format>
    <format dxfId="12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CB5A3-513F-4862-9418-5278B84B4DB9}"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4:L8" firstHeaderRow="1" firstDataRow="1" firstDataCol="1"/>
  <pivotFields count="9">
    <pivotField showAll="0"/>
    <pivotField showAll="0"/>
    <pivotField showAll="0"/>
    <pivotField axis="axisRow" showAll="0">
      <items count="4">
        <item x="0"/>
        <item x="2"/>
        <item x="1"/>
        <item t="default"/>
      </items>
    </pivotField>
    <pivotField showAll="0"/>
    <pivotField dataField="1" showAll="0"/>
    <pivotField numFmtId="14" showAll="0"/>
    <pivotField showAll="0"/>
    <pivotField showAll="0"/>
  </pivotFields>
  <rowFields count="1">
    <field x="3"/>
  </rowFields>
  <rowItems count="4">
    <i>
      <x/>
    </i>
    <i>
      <x v="1"/>
    </i>
    <i>
      <x v="2"/>
    </i>
    <i t="grand">
      <x/>
    </i>
  </rowItems>
  <colItems count="1">
    <i/>
  </colItems>
  <dataFields count="1">
    <dataField name="Sum of Amount" fld="5" baseField="0" baseItem="0"/>
  </dataFields>
  <formats count="6">
    <format dxfId="173">
      <pivotArea type="all" dataOnly="0" outline="0" fieldPosition="0"/>
    </format>
    <format dxfId="172">
      <pivotArea outline="0" collapsedLevelsAreSubtotals="1" fieldPosition="0"/>
    </format>
    <format dxfId="171">
      <pivotArea field="3" type="button" dataOnly="0" labelOnly="1" outline="0" axis="axisRow" fieldPosition="0"/>
    </format>
    <format dxfId="170">
      <pivotArea dataOnly="0" labelOnly="1" fieldPosition="0">
        <references count="1">
          <reference field="3" count="0"/>
        </references>
      </pivotArea>
    </format>
    <format dxfId="169">
      <pivotArea dataOnly="0" labelOnly="1" grandRow="1" outline="0" fieldPosition="0"/>
    </format>
    <format dxfId="1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58C0242-DDCA-4E3B-9825-C0F78F4D0B6D}" name="PivotTable2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26:C332"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1"/>
    </i>
    <i>
      <x v="2"/>
    </i>
    <i>
      <x v="3"/>
    </i>
    <i>
      <x v="4"/>
    </i>
    <i t="grand">
      <x/>
    </i>
  </rowItems>
  <colItems count="1">
    <i/>
  </colItems>
  <dataFields count="1">
    <dataField name="Sum of revenue_amount" fld="1" baseField="0" baseItem="0"/>
  </dataFields>
  <formats count="6">
    <format dxfId="142">
      <pivotArea type="all" dataOnly="0" outline="0" fieldPosition="0"/>
    </format>
    <format dxfId="141">
      <pivotArea outline="0" collapsedLevelsAreSubtotals="1" fieldPosition="0"/>
    </format>
    <format dxfId="140">
      <pivotArea field="0" type="button" dataOnly="0" labelOnly="1" outline="0" axis="axisRow" fieldPosition="0"/>
    </format>
    <format dxfId="139">
      <pivotArea dataOnly="0" labelOnly="1" fieldPosition="0">
        <references count="1">
          <reference field="0" count="0"/>
        </references>
      </pivotArea>
    </format>
    <format dxfId="138">
      <pivotArea dataOnly="0" labelOnly="1" grandRow="1" outline="0" fieldPosition="0"/>
    </format>
    <format dxfId="13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opportunity_id"/>
    <pivotHierarchy dragToData="1"/>
    <pivotHierarchy dragToData="1" caption="Distinct Count of Account Exe name"/>
    <pivotHierarchy dragToData="1"/>
    <pivotHierarchy dragToData="1" caption="Distinct Count of opportunity_name"/>
    <pivotHierarchy dragToData="1"/>
  </pivotHierarchies>
  <pivotTableStyleInfo name="PivotStyleLight16" showRowHeaders="1" showColHeaders="1" showRowStripes="0" showColStripes="0" showLastColumn="1"/>
  <filters count="1">
    <filter fld="0" type="count" id="2" iMeasureHier="73">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669 IN Pro Dashboard.xlsx!Opportunity">
        <x15:activeTabTopLevelEntity name="[Opportunit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FBF7327-0486-4A9A-BA63-68BAE4EFCFF4}"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4:K5" firstHeaderRow="0" firstDataRow="1" firstDataCol="0"/>
  <pivotFields count="7">
    <pivotField showAll="0"/>
    <pivotField showAll="0"/>
    <pivotField showAll="0"/>
    <pivotField dataField="1" showAll="0"/>
    <pivotField dataField="1" showAll="0"/>
    <pivotField dataField="1" showAll="0"/>
    <pivotField showAll="0"/>
  </pivotFields>
  <rowItems count="1">
    <i/>
  </rowItems>
  <colFields count="1">
    <field x="-2"/>
  </colFields>
  <colItems count="3">
    <i>
      <x/>
    </i>
    <i i="1">
      <x v="1"/>
    </i>
    <i i="2">
      <x v="2"/>
    </i>
  </colItems>
  <dataFields count="3">
    <dataField name="Sum of New Budget" fld="3" baseField="0" baseItem="0"/>
    <dataField name="Sum of Cross sell bugdet" fld="4"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16FCB2F-5B7D-4B98-B804-8206CD7C7B6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N15:S28" firstHeaderRow="1" firstDataRow="2" firstDataCol="1"/>
  <pivotFields count="12">
    <pivotField showAll="0"/>
    <pivotField dataField="1"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 showAll="0"/>
    <pivotField axis="axisCol" showAll="0" sortType="descending">
      <items count="5">
        <item x="3"/>
        <item x="1"/>
        <item x="0"/>
        <item x="2"/>
        <item t="default"/>
      </items>
    </pivotField>
    <pivotField showAll="0"/>
    <pivotField numFmtId="14" showAll="0"/>
    <pivotField showAll="0"/>
  </pivotFields>
  <rowFields count="1">
    <field x="3"/>
  </rowFields>
  <rowItems count="12">
    <i>
      <x v="3"/>
    </i>
    <i>
      <x v="2"/>
    </i>
    <i>
      <x v="9"/>
    </i>
    <i>
      <x v="1"/>
    </i>
    <i>
      <x v="10"/>
    </i>
    <i>
      <x v="8"/>
    </i>
    <i>
      <x/>
    </i>
    <i>
      <x v="7"/>
    </i>
    <i>
      <x v="4"/>
    </i>
    <i>
      <x v="5"/>
    </i>
    <i>
      <x v="6"/>
    </i>
    <i t="grand">
      <x/>
    </i>
  </rowItems>
  <colFields count="1">
    <field x="8"/>
  </colFields>
  <colItems count="5">
    <i>
      <x/>
    </i>
    <i>
      <x v="1"/>
    </i>
    <i>
      <x v="2"/>
    </i>
    <i>
      <x v="3"/>
    </i>
    <i t="grand">
      <x/>
    </i>
  </colItems>
  <dataFields count="1">
    <dataField name="Count of invoice_number" fld="1" subtotal="count" baseField="3" baseItem="2"/>
  </dataFields>
  <formats count="5">
    <format dxfId="41">
      <pivotArea type="all" dataOnly="0" outline="0" fieldPosition="0"/>
    </format>
    <format dxfId="40">
      <pivotArea outline="0" collapsedLevelsAreSubtotals="1" fieldPosition="0"/>
    </format>
    <format dxfId="39">
      <pivotArea field="8" type="button" dataOnly="0" labelOnly="1" outline="0" axis="axisCol" fieldPosition="0"/>
    </format>
    <format dxfId="38">
      <pivotArea dataOnly="0" labelOnly="1" grandRow="1" outline="0" fieldPosition="0"/>
    </format>
    <format dxfId="37">
      <pivotArea dataOnly="0" labelOnly="1" outline="0" axis="axisValues" fieldPosition="0"/>
    </format>
  </formats>
  <chartFormats count="12">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 chart="5" format="16" series="1">
      <pivotArea type="data" outline="0" fieldPosition="0">
        <references count="2">
          <reference field="4294967294" count="1" selected="0">
            <x v="0"/>
          </reference>
          <reference field="8" count="1" selected="0">
            <x v="0"/>
          </reference>
        </references>
      </pivotArea>
    </chartFormat>
    <chartFormat chart="5" format="17" series="1">
      <pivotArea type="data" outline="0" fieldPosition="0">
        <references count="2">
          <reference field="4294967294" count="1" selected="0">
            <x v="0"/>
          </reference>
          <reference field="8" count="1" selected="0">
            <x v="1"/>
          </reference>
        </references>
      </pivotArea>
    </chartFormat>
    <chartFormat chart="5" format="18" series="1">
      <pivotArea type="data" outline="0" fieldPosition="0">
        <references count="2">
          <reference field="4294967294" count="1" selected="0">
            <x v="0"/>
          </reference>
          <reference field="8" count="1" selected="0">
            <x v="2"/>
          </reference>
        </references>
      </pivotArea>
    </chartFormat>
    <chartFormat chart="5" format="19"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A87D241-FBEA-44ED-9AAC-9272E906B2C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5:O9" firstHeaderRow="1" firstDataRow="1" firstDataCol="1"/>
  <pivotFields count="12">
    <pivotField showAll="0"/>
    <pivotField showAll="0"/>
    <pivotField showAll="0"/>
    <pivotField showAll="0"/>
    <pivotField showAll="0"/>
    <pivotField numFmtId="14" showAll="0"/>
    <pivotField showAll="0"/>
    <pivotField showAll="0"/>
    <pivotField axis="axisRow" showAll="0">
      <items count="5">
        <item x="2"/>
        <item x="0"/>
        <item x="1"/>
        <item h="1" x="3"/>
        <item t="default"/>
      </items>
    </pivotField>
    <pivotField dataField="1" showAll="0"/>
    <pivotField numFmtId="14" showAll="0"/>
    <pivotField showAll="0"/>
  </pivotFields>
  <rowFields count="1">
    <field x="8"/>
  </rowFields>
  <rowItems count="4">
    <i>
      <x/>
    </i>
    <i>
      <x v="1"/>
    </i>
    <i>
      <x v="2"/>
    </i>
    <i t="grand">
      <x/>
    </i>
  </rowItems>
  <colItems count="1">
    <i/>
  </colItems>
  <dataFields count="1">
    <dataField name="Sum of Amount" fld="9" baseField="0" baseItem="0"/>
  </dataFields>
  <formats count="6">
    <format dxfId="47">
      <pivotArea type="all" dataOnly="0" outline="0" fieldPosition="0"/>
    </format>
    <format dxfId="46">
      <pivotArea outline="0" collapsedLevelsAreSubtotals="1" fieldPosition="0"/>
    </format>
    <format dxfId="45">
      <pivotArea field="8" type="button" dataOnly="0" labelOnly="1" outline="0" axis="axisRow" fieldPosition="0"/>
    </format>
    <format dxfId="44">
      <pivotArea dataOnly="0" labelOnly="1" fieldPosition="0">
        <references count="1">
          <reference field="8" count="0"/>
        </references>
      </pivotArea>
    </format>
    <format dxfId="43">
      <pivotArea dataOnly="0" labelOnly="1" grandRow="1" outline="0" fieldPosition="0"/>
    </format>
    <format dxfId="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0224EBA-1B38-4EEC-AD80-71ABCE36CA5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75:O80" firstHeaderRow="1" firstDataRow="1" firstDataCol="1"/>
  <pivotFields count="12">
    <pivotField showAll="0"/>
    <pivotField showAll="0"/>
    <pivotField showAll="0"/>
    <pivotField showAll="0"/>
    <pivotField showAll="0"/>
    <pivotField numFmtId="14" showAll="0"/>
    <pivotField showAll="0"/>
    <pivotField showAll="0"/>
    <pivotField axis="axisRow" showAll="0">
      <items count="5">
        <item x="2"/>
        <item x="0"/>
        <item x="1"/>
        <item x="3"/>
        <item t="default"/>
      </items>
    </pivotField>
    <pivotField dataField="1" showAll="0"/>
    <pivotField numFmtId="14" showAll="0"/>
    <pivotField showAll="0"/>
  </pivotFields>
  <rowFields count="1">
    <field x="8"/>
  </rowFields>
  <rowItems count="5">
    <i>
      <x/>
    </i>
    <i>
      <x v="1"/>
    </i>
    <i>
      <x v="2"/>
    </i>
    <i>
      <x v="3"/>
    </i>
    <i t="grand">
      <x/>
    </i>
  </rowItems>
  <colItems count="1">
    <i/>
  </colItems>
  <dataFields count="1">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5E04EE4-207C-476C-8AD1-0F3ED329EB49}" name="PivotTable19" cacheId="7" applyNumberFormats="0" applyBorderFormats="0" applyFontFormats="0" applyPatternFormats="0" applyAlignmentFormats="0" applyWidthHeightFormats="1" dataCaption="Values" tag="73d73867-04dc-466b-a482-64f5c0007f3f" updatedVersion="7" minRefreshableVersion="3" useAutoFormatting="1" itemPrintTitles="1" createdVersion="7" indent="0" outline="1" outlineData="1" multipleFieldFilters="0">
  <location ref="I22:J25" firstHeaderRow="1" firstDataRow="1" firstDataCol="1"/>
  <pivotFields count="3">
    <pivotField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3">
    <i>
      <x/>
    </i>
    <i>
      <x v="1"/>
    </i>
    <i t="grand">
      <x/>
    </i>
  </rowItems>
  <colItems count="1">
    <i/>
  </colItems>
  <dataFields count="1">
    <dataField name="Count of meeting_date" fld="1" subtotal="count" baseField="0" baseItem="2"/>
  </dataFields>
  <formats count="6">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outline="0" axis="axisValues" fieldPosition="0"/>
    </format>
  </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meeting_date"/>
    <pivotHierarchy dragToData="1" caption="Distinct Count of meeting_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669 IN Pro Dashboard.xlsx!Meeting_list">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4445452-DEB4-4066-BD10-9518C323386B}" name="PivotTable18" cacheId="8" applyNumberFormats="0" applyBorderFormats="0" applyFontFormats="0" applyPatternFormats="0" applyAlignmentFormats="0" applyWidthHeightFormats="1" dataCaption="Values" tag="c825119d-c1b4-4ee6-8e55-da0dfa924e24" updatedVersion="7" minRefreshableVersion="3" useAutoFormatting="1" itemPrintTitles="1" createdVersion="7" indent="0" outline="1" outlineData="1" multipleFieldFilters="0" chartFormat="5">
  <location ref="I5:J15" firstHeaderRow="1" firstDataRow="1" firstDataCol="1"/>
  <pivotFields count="2">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2"/>
  </dataFields>
  <formats count="6">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meeting_date"/>
    <pivotHierarchy dragToData="1" caption="Distinct Count of meeting_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669 IN Pro Dashboard.xlsx!Meeting_list">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8DB9586-EED9-4D26-8AE9-DF9F115DE806}" name="PivotTable1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4:P8" firstHeaderRow="1" firstDataRow="1" firstDataCol="1"/>
  <pivotFields count="13">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3293F7-8152-422B-8CFD-2B9789223988}"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Fees">
  <location ref="C1:D5" firstHeaderRow="1" firstDataRow="1" firstDataCol="1"/>
  <pivotFields count="9">
    <pivotField showAll="0"/>
    <pivotField showAll="0"/>
    <pivotField showAll="0"/>
    <pivotField axis="axisRow" showAll="0">
      <items count="4">
        <item x="0"/>
        <item x="2"/>
        <item x="1"/>
        <item t="default"/>
      </items>
    </pivotField>
    <pivotField showAll="0"/>
    <pivotField dataField="1" showAll="0"/>
    <pivotField numFmtId="14" showAll="0"/>
    <pivotField showAll="0"/>
    <pivotField showAll="0"/>
  </pivotFields>
  <rowFields count="1">
    <field x="3"/>
  </rowFields>
  <rowItems count="4">
    <i>
      <x/>
    </i>
    <i>
      <x v="1"/>
    </i>
    <i>
      <x v="2"/>
    </i>
    <i t="grand">
      <x/>
    </i>
  </rowItems>
  <colItems count="1">
    <i/>
  </colItems>
  <dataFields count="1">
    <dataField name="Fees Amount" fld="5" baseField="0" baseItem="0"/>
  </dataFields>
  <formats count="6">
    <format dxfId="148">
      <pivotArea type="all" dataOnly="0" outline="0" fieldPosition="0"/>
    </format>
    <format dxfId="147">
      <pivotArea outline="0" collapsedLevelsAreSubtotals="1" fieldPosition="0"/>
    </format>
    <format dxfId="146">
      <pivotArea field="3" type="button" dataOnly="0" labelOnly="1" outline="0" axis="axisRow" fieldPosition="0"/>
    </format>
    <format dxfId="145">
      <pivotArea dataOnly="0" labelOnly="1" fieldPosition="0">
        <references count="1">
          <reference field="3" count="0"/>
        </references>
      </pivotArea>
    </format>
    <format dxfId="144">
      <pivotArea dataOnly="0" labelOnly="1" grandRow="1" outline="0" fieldPosition="0"/>
    </format>
    <format dxfId="1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C5A202-8027-42BF-891A-97553777E64C}"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Bro">
  <location ref="A1:B5" firstHeaderRow="1" firstDataRow="1" firstDataCol="1"/>
  <pivotFields count="17">
    <pivotField showAll="0"/>
    <pivotField showAll="0"/>
    <pivotField showAll="0"/>
    <pivotField showAll="0"/>
    <pivotField showAll="0"/>
    <pivotField numFmtId="14" showAll="0"/>
    <pivotField numFmtId="14"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numFmtId="14" showAll="0"/>
    <pivotField showAll="0"/>
  </pivotFields>
  <rowFields count="1">
    <field x="9"/>
  </rowFields>
  <rowItems count="4">
    <i>
      <x/>
    </i>
    <i>
      <x v="1"/>
    </i>
    <i>
      <x v="2"/>
    </i>
    <i t="grand">
      <x/>
    </i>
  </rowItems>
  <colItems count="1">
    <i/>
  </colItems>
  <dataFields count="1">
    <dataField name="Bro Amount" fld="10" baseField="0" baseItem="0"/>
  </dataFields>
  <formats count="6">
    <format dxfId="154">
      <pivotArea type="all" dataOnly="0" outline="0" fieldPosition="0"/>
    </format>
    <format dxfId="153">
      <pivotArea outline="0" collapsedLevelsAreSubtotals="1" fieldPosition="0"/>
    </format>
    <format dxfId="152">
      <pivotArea field="9" type="button" dataOnly="0" labelOnly="1" outline="0" axis="axisRow" fieldPosition="0"/>
    </format>
    <format dxfId="151">
      <pivotArea dataOnly="0" labelOnly="1" fieldPosition="0">
        <references count="1">
          <reference field="9" count="0"/>
        </references>
      </pivotArea>
    </format>
    <format dxfId="150">
      <pivotArea dataOnly="0" labelOnly="1" grandRow="1" outline="0" fieldPosition="0"/>
    </format>
    <format dxfId="1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7CD51A-C4F6-4FBF-B618-9786A1E18CD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nvoice">
  <location ref="E1:F5" firstHeaderRow="1" firstDataRow="1" firstDataCol="1"/>
  <pivotFields count="12">
    <pivotField showAll="0"/>
    <pivotField showAll="0"/>
    <pivotField showAll="0"/>
    <pivotField showAll="0"/>
    <pivotField showAll="0"/>
    <pivotField numFmtId="14" showAll="0"/>
    <pivotField showAll="0"/>
    <pivotField showAll="0"/>
    <pivotField axis="axisRow" showAll="0">
      <items count="5">
        <item x="2"/>
        <item x="0"/>
        <item x="1"/>
        <item h="1" x="3"/>
        <item t="default"/>
      </items>
    </pivotField>
    <pivotField dataField="1" showAll="0"/>
    <pivotField numFmtId="14" showAll="0"/>
    <pivotField showAll="0"/>
  </pivotFields>
  <rowFields count="1">
    <field x="8"/>
  </rowFields>
  <rowItems count="4">
    <i>
      <x/>
    </i>
    <i>
      <x v="1"/>
    </i>
    <i>
      <x v="2"/>
    </i>
    <i t="grand">
      <x/>
    </i>
  </rowItems>
  <colItems count="1">
    <i/>
  </colItems>
  <dataFields count="1">
    <dataField name="invoice Amount" fld="9" baseField="0" baseItem="0"/>
  </dataFields>
  <formats count="6">
    <format dxfId="160">
      <pivotArea type="all" dataOnly="0" outline="0" fieldPosition="0"/>
    </format>
    <format dxfId="159">
      <pivotArea outline="0" collapsedLevelsAreSubtotals="1" fieldPosition="0"/>
    </format>
    <format dxfId="158">
      <pivotArea field="8" type="button" dataOnly="0" labelOnly="1" outline="0" axis="axisRow" fieldPosition="0"/>
    </format>
    <format dxfId="157">
      <pivotArea dataOnly="0" labelOnly="1" fieldPosition="0">
        <references count="1">
          <reference field="8" count="0"/>
        </references>
      </pivotArea>
    </format>
    <format dxfId="156">
      <pivotArea dataOnly="0" labelOnly="1" grandRow="1" outline="0" fieldPosition="0"/>
    </format>
    <format dxfId="1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1CE558-6CDA-4027-BA2F-68713A32DD3F}"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I2" firstHeaderRow="0" firstDataRow="1" firstDataCol="0"/>
  <pivotFields count="7">
    <pivotField showAll="0"/>
    <pivotField showAll="0"/>
    <pivotField showAll="0"/>
    <pivotField dataField="1" showAll="0"/>
    <pivotField dataField="1" showAll="0"/>
    <pivotField dataField="1" showAll="0"/>
    <pivotField showAll="0"/>
  </pivotFields>
  <rowItems count="1">
    <i/>
  </rowItems>
  <colFields count="1">
    <field x="-2"/>
  </colFields>
  <colItems count="3">
    <i>
      <x/>
    </i>
    <i i="1">
      <x v="1"/>
    </i>
    <i i="2">
      <x v="2"/>
    </i>
  </colItems>
  <dataFields count="3">
    <dataField name="Sum of New Budget" fld="3" baseField="0" baseItem="0"/>
    <dataField name="Sum of Cross sell bugdet" fld="4"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FCCDCA-02E6-4552-915B-A0D53EEF2743}" name="PivotTable1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254:E262" firstHeaderRow="1" firstDataRow="1" firstDataCol="1"/>
  <pivotFields count="13">
    <pivotField showAll="0">
      <items count="6">
        <item x="0"/>
        <item x="4"/>
        <item x="3"/>
        <item x="2"/>
        <item x="1"/>
        <item t="default"/>
      </items>
    </pivotField>
    <pivotField showAll="0"/>
    <pivotField dataField="1" showAll="0"/>
    <pivotField showAll="0"/>
    <pivotField showAll="0"/>
    <pivotField showAll="0"/>
    <pivotField numFmtId="14" showAll="0"/>
    <pivotField showAll="0"/>
    <pivotField showAll="0"/>
    <pivotField axis="axisRow" showAll="0">
      <items count="8">
        <item x="0"/>
        <item x="5"/>
        <item x="4"/>
        <item x="3"/>
        <item x="1"/>
        <item x="2"/>
        <item x="6"/>
        <item t="default"/>
      </items>
    </pivotField>
    <pivotField showAll="0"/>
    <pivotField showAll="0"/>
    <pivotField showAll="0"/>
  </pivotFields>
  <rowFields count="1">
    <field x="9"/>
  </rowFields>
  <rowItems count="8">
    <i>
      <x/>
    </i>
    <i>
      <x v="1"/>
    </i>
    <i>
      <x v="2"/>
    </i>
    <i>
      <x v="3"/>
    </i>
    <i>
      <x v="4"/>
    </i>
    <i>
      <x v="5"/>
    </i>
    <i>
      <x v="6"/>
    </i>
    <i t="grand">
      <x/>
    </i>
  </rowItems>
  <colItems count="1">
    <i/>
  </colItems>
  <dataFields count="1">
    <dataField name="Count of opportunity_id" fld="2" subtotal="count" baseField="0" baseItem="0"/>
  </dataFields>
  <formats count="6">
    <format dxfId="60">
      <pivotArea type="all" dataOnly="0" outline="0" fieldPosition="0"/>
    </format>
    <format dxfId="59">
      <pivotArea outline="0" collapsedLevelsAreSubtotals="1" fieldPosition="0"/>
    </format>
    <format dxfId="58">
      <pivotArea field="9" type="button" dataOnly="0" labelOnly="1" outline="0" axis="axisRow" fieldPosition="0"/>
    </format>
    <format dxfId="57">
      <pivotArea dataOnly="0" labelOnly="1" fieldPosition="0">
        <references count="1">
          <reference field="9" count="0"/>
        </references>
      </pivotArea>
    </format>
    <format dxfId="56">
      <pivotArea dataOnly="0" labelOnly="1" grandRow="1" outline="0" fieldPosition="0"/>
    </format>
    <format dxfId="55">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9" count="1" selected="0">
            <x v="0"/>
          </reference>
        </references>
      </pivotArea>
    </chartFormat>
    <chartFormat chart="2" format="18">
      <pivotArea type="data" outline="0" fieldPosition="0">
        <references count="2">
          <reference field="4294967294" count="1" selected="0">
            <x v="0"/>
          </reference>
          <reference field="9" count="1" selected="0">
            <x v="1"/>
          </reference>
        </references>
      </pivotArea>
    </chartFormat>
    <chartFormat chart="2" format="19">
      <pivotArea type="data" outline="0" fieldPosition="0">
        <references count="2">
          <reference field="4294967294" count="1" selected="0">
            <x v="0"/>
          </reference>
          <reference field="9" count="1" selected="0">
            <x v="2"/>
          </reference>
        </references>
      </pivotArea>
    </chartFormat>
    <chartFormat chart="2" format="20">
      <pivotArea type="data" outline="0" fieldPosition="0">
        <references count="2">
          <reference field="4294967294" count="1" selected="0">
            <x v="0"/>
          </reference>
          <reference field="9" count="1" selected="0">
            <x v="3"/>
          </reference>
        </references>
      </pivotArea>
    </chartFormat>
    <chartFormat chart="2" format="21">
      <pivotArea type="data" outline="0" fieldPosition="0">
        <references count="2">
          <reference field="4294967294" count="1" selected="0">
            <x v="0"/>
          </reference>
          <reference field="9" count="1" selected="0">
            <x v="4"/>
          </reference>
        </references>
      </pivotArea>
    </chartFormat>
    <chartFormat chart="2" format="22">
      <pivotArea type="data" outline="0" fieldPosition="0">
        <references count="2">
          <reference field="4294967294" count="1" selected="0">
            <x v="0"/>
          </reference>
          <reference field="9" count="1" selected="0">
            <x v="5"/>
          </reference>
        </references>
      </pivotArea>
    </chartFormat>
    <chartFormat chart="2" format="23">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2A6D7A-7E53-4507-AACF-736920565A7D}"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9" firstHeaderRow="1" firstDataRow="1" firstDataCol="1"/>
  <pivotFields count="9">
    <pivotField showAll="0"/>
    <pivotField showAll="0"/>
    <pivotField showAll="0"/>
    <pivotField axis="axisRow" showAll="0">
      <items count="4">
        <item x="0"/>
        <item x="2"/>
        <item x="1"/>
        <item t="default"/>
      </items>
    </pivotField>
    <pivotField showAll="0"/>
    <pivotField dataField="1" showAll="0"/>
    <pivotField numFmtId="14" showAll="0"/>
    <pivotField showAll="0"/>
    <pivotField showAll="0"/>
  </pivotFields>
  <rowFields count="1">
    <field x="3"/>
  </rowFields>
  <rowItems count="4">
    <i>
      <x/>
    </i>
    <i>
      <x v="1"/>
    </i>
    <i>
      <x v="2"/>
    </i>
    <i t="grand">
      <x/>
    </i>
  </rowItems>
  <colItems count="1">
    <i/>
  </colItems>
  <dataFields count="1">
    <dataField name="Sum of Amount" fld="5" baseField="0" baseItem="0"/>
  </dataFields>
  <formats count="6">
    <format dxfId="66">
      <pivotArea type="all" dataOnly="0" outline="0" fieldPosition="0"/>
    </format>
    <format dxfId="65">
      <pivotArea outline="0" collapsedLevelsAreSubtotals="1" fieldPosition="0"/>
    </format>
    <format dxfId="64">
      <pivotArea field="3" type="button" dataOnly="0" labelOnly="1" outline="0" axis="axisRow" fieldPosition="0"/>
    </format>
    <format dxfId="63">
      <pivotArea dataOnly="0" labelOnly="1" fieldPosition="0">
        <references count="1">
          <reference field="3" count="0"/>
        </references>
      </pivotArea>
    </format>
    <format dxfId="62">
      <pivotArea dataOnly="0" labelOnly="1" grandRow="1" outline="0"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56110D-DCFA-44AD-A6B8-2655B42D3E70}" name="PivotTable5" cacheId="6" applyNumberFormats="0" applyBorderFormats="0" applyFontFormats="0" applyPatternFormats="0" applyAlignmentFormats="0" applyWidthHeightFormats="1" dataCaption="Values" tag="c825119d-c1b4-4ee6-8e55-da0dfa924e24" updatedVersion="7" minRefreshableVersion="3" useAutoFormatting="1" itemPrintTitles="1" createdVersion="7" indent="0" outline="1" outlineData="1" multipleFieldFilters="0" chartFormat="1">
  <location ref="A37:B47" firstHeaderRow="1" firstDataRow="1" firstDataCol="1"/>
  <pivotFields count="2">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2"/>
  </dataFields>
  <formats count="6">
    <format dxfId="72">
      <pivotArea type="all" dataOnly="0" outline="0" fieldPosition="0"/>
    </format>
    <format dxfId="71">
      <pivotArea outline="0" collapsedLevelsAreSubtotals="1" fieldPosition="0"/>
    </format>
    <format dxfId="70">
      <pivotArea field="0" type="button" dataOnly="0" labelOnly="1" outline="0" axis="axisRow" fieldPosition="0"/>
    </format>
    <format dxfId="69">
      <pivotArea dataOnly="0" labelOnly="1" fieldPosition="0">
        <references count="1">
          <reference field="0" count="0"/>
        </references>
      </pivotArea>
    </format>
    <format dxfId="68">
      <pivotArea dataOnly="0" labelOnly="1" grandRow="1" outline="0" fieldPosition="0"/>
    </format>
    <format dxfId="6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Count of meeting_date"/>
    <pivotHierarchy dragToData="1" caption="Distinct Count of meeting_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669 IN Pro Dashboard.xlsx!Meeting_list">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FE43890-5C28-45EC-AC0F-82C7195F72CB}"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Account Id" tableColumnId="3"/>
      <queryTableField id="4" name="Account Exe name" tableColumnId="4"/>
      <queryTableField id="5" name="policy_status" tableColumnId="5"/>
      <queryTableField id="6" name="policy_start_date" tableColumnId="6"/>
      <queryTableField id="7" name="policy_end_date" tableColumnId="7"/>
      <queryTableField id="8" name="product_group"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 id="17" name="branch_name" tableColumnId="17"/>
    </queryTableFields>
  </queryTableRefresh>
  <extLst>
    <ext xmlns:x15="http://schemas.microsoft.com/office/spreadsheetml/2010/11/main" uri="{883FBD77-0823-4a55-B5E3-86C4891E6966}">
      <x15:queryTable sourceDataName="Query - Brokerag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0DE326E-DF4E-416E-A894-7C85E39CF203}" autoFormatId="16" applyNumberFormats="0" applyBorderFormats="0" applyFontFormats="0" applyPatternFormats="0" applyAlignmentFormats="0" applyWidthHeightFormats="0">
  <queryTableRefresh nextId="10">
    <queryTableFields count="9">
      <queryTableField id="1" name="client_name" tableColumnId="1"/>
      <queryTableField id="2" name="Salesperson ID" tableColumnId="2"/>
      <queryTableField id="3" name="Account Ex Nmae" tableColumnId="3"/>
      <queryTableField id="4" name="income_class" tableColumnId="4"/>
      <queryTableField id="5" name="solution_group" tableColumnId="5"/>
      <queryTableField id="6" name="Amount" tableColumnId="6"/>
      <queryTableField id="7" name="income_due_date" tableColumnId="7"/>
      <queryTableField id="8" name="revenue_transaction_type" tableColumnId="8"/>
      <queryTableField id="9" name="branch_name" tableColumnId="9"/>
    </queryTableFields>
  </queryTableRefresh>
  <extLst>
    <ext xmlns:x15="http://schemas.microsoft.com/office/spreadsheetml/2010/11/main" uri="{883FBD77-0823-4a55-B5E3-86C4891E6966}">
      <x15:queryTable sourceDataName="Query - Fee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CC8B4F49-5DC2-42FD-9FFC-542226C6B461}" autoFormatId="16" applyNumberFormats="0" applyBorderFormats="0" applyFontFormats="0" applyPatternFormats="0" applyAlignmentFormats="0" applyWidthHeightFormats="0">
  <queryTableRefresh nextId="8">
    <queryTableFields count="7">
      <queryTableField id="1" name="Sales person ID" tableColumnId="8"/>
      <queryTableField id="2" name="Employee Name" tableColumnId="2"/>
      <queryTableField id="3" name="New Role2" tableColumnId="3"/>
      <queryTableField id="4" name="New Budget" tableColumnId="4"/>
      <queryTableField id="5" name="Cross sell bugdet" tableColumnId="5"/>
      <queryTableField id="6" name="Renewal Budget" tableColumnId="6"/>
      <queryTableField id="7" name="Branch"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356E0102-0988-4315-B602-033E13DF1653}" autoFormatId="16" applyNumberFormats="0" applyBorderFormats="0" applyFontFormats="0" applyPatternFormats="0" applyAlignmentFormats="0" applyWidthHeightFormats="0">
  <queryTableRefresh nextId="13">
    <queryTableFields count="12">
      <queryTableField id="1" name="client_name in Letters" tableColumnId="13"/>
      <queryTableField id="2" name="invoice_number" tableColumnId="2"/>
      <queryTableField id="3" name="Account Exe ID" tableColumnId="3"/>
      <queryTableField id="4" name="Account Ex name" tableColumnId="4"/>
      <queryTableField id="5" name="policy_number" tableColumnId="5"/>
      <queryTableField id="6" name="invoice_date" tableColumnId="6"/>
      <queryTableField id="7" name="revenue_transaction_type" tableColumnId="7"/>
      <queryTableField id="8" name="solution_group" tableColumnId="8"/>
      <queryTableField id="9" name="income_class" tableColumnId="9"/>
      <queryTableField id="10" name="Amount" tableColumnId="10"/>
      <queryTableField id="11" name="income_due_date" tableColumnId="11"/>
      <queryTableField id="12" name="branch_nam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8" xr16:uid="{C3A1084A-7422-4512-9D98-E946575745E8}" autoFormatId="16" applyNumberFormats="0" applyBorderFormats="0" applyFontFormats="0" applyPatternFormats="0" applyAlignmentFormats="0" applyWidthHeightFormats="0">
  <queryTableRefresh nextId="8">
    <queryTableFields count="7">
      <queryTableField id="1" name="Account Exe ID" tableColumnId="6"/>
      <queryTableField id="2" name="Account Ex Name" tableColumnId="2"/>
      <queryTableField id="3" name="branch_name" tableColumnId="3"/>
      <queryTableField id="4" name="global_attendees" tableColumnId="4"/>
      <queryTableField id="5" name="meeting_date" tableColumnId="5"/>
      <queryTableField id="6" name="Meeting Year" tableColumnId="7"/>
      <queryTableField id="7" name="Meeting Month"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2338E14E-F85C-47DC-9CEC-0222FE509670}" autoFormatId="16" applyNumberFormats="0" applyBorderFormats="0" applyFontFormats="0" applyPatternFormats="0" applyAlignmentFormats="0" applyWidthHeightFormats="0">
  <queryTableRefresh nextId="15" unboundColumnsRight="1">
    <queryTableFields count="14">
      <queryTableField id="1" name="Account Exe name" tableColumnId="1"/>
      <queryTableField id="2" name="Account Exe Id" tableColumnId="2"/>
      <queryTableField id="3" name="opportunity_id" tableColumnId="3"/>
      <queryTableField id="4" name="opportunity_name" tableColumnId="4"/>
      <queryTableField id="5" name="premium_amount" tableColumnId="5"/>
      <queryTableField id="6" name="revenue_amount" tableColumnId="6"/>
      <queryTableField id="7" name="closing_date" tableColumnId="7"/>
      <queryTableField id="8" name="stage" tableColumnId="8"/>
      <queryTableField id="9" name="specialty" tableColumnId="9"/>
      <queryTableField id="10" name="product_group" tableColumnId="10"/>
      <queryTableField id="11" name="product_sub_group" tableColumnId="11"/>
      <queryTableField id="12" name="branch" tableColumnId="12"/>
      <queryTableField id="13" name="risk_details" tableColumnId="13"/>
      <queryTableField id="14" dataBound="0" tableColumnId="14"/>
    </queryTableFields>
  </queryTableRefresh>
  <extLst>
    <ext xmlns:x15="http://schemas.microsoft.com/office/spreadsheetml/2010/11/main" uri="{883FBD77-0823-4a55-B5E3-86C4891E6966}">
      <x15:queryTable sourceDataName="Query - Opportunity"/>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_name" xr10:uid="{380DE075-D0B2-425A-A7A5-7470B6EA4DB7}" sourceName="Account Exe name">
  <pivotTables>
    <pivotTable tabId="9" name="PivotTable12"/>
  </pivotTables>
  <data>
    <tabular pivotCacheId="961173720">
      <items count="12">
        <i x="6" s="1"/>
        <i x="1" s="1"/>
        <i x="11" s="1"/>
        <i x="9" s="1"/>
        <i x="8" s="1"/>
        <i x="10" s="1"/>
        <i x="7" s="1"/>
        <i x="5" s="1"/>
        <i x="3"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 name" xr10:uid="{E0019DDE-C05C-4E49-821F-476AA258D523}" cache="Slicer_Account_Exe_name" caption="Account Exe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 name 1" xr10:uid="{C0872A3E-E05A-406E-B151-3B322A56C15A}" cache="Slicer_Account_Exe_name" caption="Account Exe name" columnCount="7"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E120262-3A64-45BB-8CFE-0FB0919EED7A}" name="Brokerage" displayName="Brokerage" ref="A1:Q962" tableType="queryTable" totalsRowShown="0">
  <autoFilter ref="A1:Q962" xr:uid="{5E120262-3A64-45BB-8CFE-0FB0919EED7A}"/>
  <tableColumns count="17">
    <tableColumn id="1" xr3:uid="{93182381-FDC5-4144-9BAF-2B58C4EFCD48}" uniqueName="1" name="client_name" queryTableFieldId="1" dataDxfId="187"/>
    <tableColumn id="2" xr3:uid="{AA2A3D41-CE9A-44E3-855B-97D8048F5474}" uniqueName="2" name="policy_number" queryTableFieldId="2"/>
    <tableColumn id="3" xr3:uid="{6266B383-FEA7-4A28-A996-FFB6B9610ACE}" uniqueName="3" name="Account Id" queryTableFieldId="3"/>
    <tableColumn id="4" xr3:uid="{F31A5A21-2D5C-4224-9320-2E474576482C}" uniqueName="4" name="Account Exe name" queryTableFieldId="4" dataDxfId="186"/>
    <tableColumn id="5" xr3:uid="{7A160D29-C6DA-4A7E-A948-7CBFCC3E1934}" uniqueName="5" name="policy_status" queryTableFieldId="5" dataDxfId="185"/>
    <tableColumn id="6" xr3:uid="{16DD4FF7-8983-467B-8063-614C21D5892A}" uniqueName="6" name="policy_start_date" queryTableFieldId="6" dataDxfId="184"/>
    <tableColumn id="7" xr3:uid="{ADC3FC0C-A8FE-4D31-9AD0-14C7324D06C4}" uniqueName="7" name="policy_end_date" queryTableFieldId="7" dataDxfId="183"/>
    <tableColumn id="8" xr3:uid="{D820EF22-7101-4B7F-A54C-6B2947D68517}" uniqueName="8" name="product_group" queryTableFieldId="8" dataDxfId="182"/>
    <tableColumn id="9" xr3:uid="{AE3B7EFD-4BEA-4F4F-9319-D75428A955CB}" uniqueName="9" name="solution_group" queryTableFieldId="9" dataDxfId="181"/>
    <tableColumn id="10" xr3:uid="{1019A439-984D-4873-B3FF-1C7B2B488D3B}" uniqueName="10" name="income_class" queryTableFieldId="10" dataDxfId="180"/>
    <tableColumn id="11" xr3:uid="{DF050E96-8772-4F72-9A73-37FD6C75F124}" uniqueName="11" name="Amount" queryTableFieldId="11"/>
    <tableColumn id="12" xr3:uid="{9B7C4AAC-2704-489D-9C08-0DD12A79122C}" uniqueName="12" name="income_due_date" queryTableFieldId="12" dataDxfId="179"/>
    <tableColumn id="13" xr3:uid="{D704037C-5FD0-4DC7-A588-E5CC0802AF13}" uniqueName="13" name="revenue_transaction_type" queryTableFieldId="13" dataDxfId="178"/>
    <tableColumn id="14" xr3:uid="{837FBC0E-03CC-4024-94A0-062829F22030}" uniqueName="14" name="renewal_status" queryTableFieldId="14" dataDxfId="177"/>
    <tableColumn id="15" xr3:uid="{5B998D6A-6C05-44BA-968F-9ABCE4A872F7}" uniqueName="15" name="lapse_reason" queryTableFieldId="15" dataDxfId="176"/>
    <tableColumn id="16" xr3:uid="{4ACC612F-809A-428B-BCE7-60F543D58AFD}" uniqueName="16" name="last_updated_date" queryTableFieldId="16" dataDxfId="175"/>
    <tableColumn id="17" xr3:uid="{B61E6256-CF6F-41DA-B22B-32CFFC0A543E}" uniqueName="17" name="branch_name" queryTableFieldId="17" dataDxfId="17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F86C23F-BA28-467E-88B7-3D6860817A07}" name="Fees" displayName="Fees" ref="A1:I10" tableType="queryTable" totalsRowShown="0">
  <autoFilter ref="A1:I10" xr:uid="{2F86C23F-BA28-467E-88B7-3D6860817A07}"/>
  <tableColumns count="9">
    <tableColumn id="1" xr3:uid="{5C6EF505-770F-494D-95AB-0678F4D52D8F}" uniqueName="1" name="client_name" queryTableFieldId="1" dataDxfId="167"/>
    <tableColumn id="2" xr3:uid="{44B4EE19-B000-43A3-8417-2C3918D92299}" uniqueName="2" name="Salesperson ID" queryTableFieldId="2"/>
    <tableColumn id="3" xr3:uid="{3FAD8001-F24A-47E5-8F1D-47D5BABDE884}" uniqueName="3" name="Account Ex Nmae" queryTableFieldId="3" dataDxfId="166"/>
    <tableColumn id="4" xr3:uid="{0F56763B-4D20-4CD5-8E5A-97A9AF9F166A}" uniqueName="4" name="income_class" queryTableFieldId="4" dataDxfId="165"/>
    <tableColumn id="5" xr3:uid="{2DCBEE18-8BE0-4F95-959D-50136F1C045B}" uniqueName="5" name="solution_group" queryTableFieldId="5" dataDxfId="164"/>
    <tableColumn id="6" xr3:uid="{71D5C8F3-039D-4FA2-929B-D4F1B1ED9C61}" uniqueName="6" name="Amount" queryTableFieldId="6"/>
    <tableColumn id="7" xr3:uid="{BBD22E63-6CFA-4C85-BED7-FCA3BA7805EB}" uniqueName="7" name="income_due_date" queryTableFieldId="7" dataDxfId="163"/>
    <tableColumn id="8" xr3:uid="{B72B9E7E-C9D0-4C7A-B2F3-2208CEE31491}" uniqueName="8" name="revenue_transaction_type" queryTableFieldId="8" dataDxfId="162"/>
    <tableColumn id="9" xr3:uid="{2D951595-DDCE-4E6D-AA06-FDC4CD87B1D3}" uniqueName="9" name="branch_name" queryTableFieldId="9" dataDxfId="16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C72776-4E2B-4B4A-A1E0-2B6B0447A964}" name="Individual_Budget" displayName="Individual_Budget" ref="A1:G11" tableType="queryTable" totalsRowShown="0">
  <autoFilter ref="A1:G11" xr:uid="{2AC72776-4E2B-4B4A-A1E0-2B6B0447A964}"/>
  <tableColumns count="7">
    <tableColumn id="8" xr3:uid="{707E2BE8-0369-4328-97CD-7AD51B4A199E}" uniqueName="8" name="Sales person ID" queryTableFieldId="1" dataDxfId="54"/>
    <tableColumn id="2" xr3:uid="{F6817108-492A-45CA-A05B-617E50E70E3F}" uniqueName="2" name="Employee Name" queryTableFieldId="2" dataDxfId="53"/>
    <tableColumn id="3" xr3:uid="{8B6E2051-5D85-4282-BA2D-404A9ACC980A}" uniqueName="3" name="New Role2" queryTableFieldId="3" dataDxfId="52"/>
    <tableColumn id="4" xr3:uid="{F8620ECF-707F-4B6D-B130-DB113B2B9E89}" uniqueName="4" name="New Budget" queryTableFieldId="4" dataDxfId="51"/>
    <tableColumn id="5" xr3:uid="{74C1B26E-7C68-4FF3-869A-EA84B31A4A56}" uniqueName="5" name="Cross sell bugdet" queryTableFieldId="5" dataDxfId="50"/>
    <tableColumn id="6" xr3:uid="{9BB8DDD6-582D-4D42-B5B1-9702FB6E261C}" uniqueName="6" name="Renewal Budget" queryTableFieldId="6" dataDxfId="49"/>
    <tableColumn id="7" xr3:uid="{0F903872-1998-44BE-8028-EC3ECFD3E9AA}" uniqueName="7" name="Branch" queryTableFieldId="7" dataDxfId="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FB7E86-CD7A-41C5-AD09-FDC80CF0D0DD}" name="Invoice" displayName="Invoice" ref="A1:L205" tableType="queryTable" totalsRowShown="0">
  <autoFilter ref="A1:L205" xr:uid="{69FB7E86-CD7A-41C5-AD09-FDC80CF0D0DD}"/>
  <tableColumns count="12">
    <tableColumn id="13" xr3:uid="{D05BD2D2-BC5E-4B1D-A7CA-019074A3C6BC}" uniqueName="13" name="client_name in Letters" queryTableFieldId="1" dataDxfId="36"/>
    <tableColumn id="2" xr3:uid="{B53B6474-8331-45B6-BEB1-F7DAE31EE3F0}" uniqueName="2" name="invoice_number" queryTableFieldId="2"/>
    <tableColumn id="3" xr3:uid="{72A13E6C-E9F0-4B9E-AE34-AF868155ACDA}" uniqueName="3" name="Account Exe ID" queryTableFieldId="3"/>
    <tableColumn id="4" xr3:uid="{78793DAA-358C-4003-9745-78F051092293}" uniqueName="4" name="Account Ex name" queryTableFieldId="4" dataDxfId="35"/>
    <tableColumn id="5" xr3:uid="{AE5BA4A7-FB61-483D-8120-41443DABD631}" uniqueName="5" name="policy_number" queryTableFieldId="5"/>
    <tableColumn id="6" xr3:uid="{B377F40C-97B0-4C74-859C-9F5783741D3E}" uniqueName="6" name="invoice_date" queryTableFieldId="6" dataDxfId="34"/>
    <tableColumn id="7" xr3:uid="{8BCABBC2-3B52-4EA9-8AC5-C72079F07360}" uniqueName="7" name="revenue_transaction_type" queryTableFieldId="7" dataDxfId="33"/>
    <tableColumn id="8" xr3:uid="{EA3DA762-89AC-4D50-9E60-D42F91666CA1}" uniqueName="8" name="solution_group" queryTableFieldId="8" dataDxfId="32"/>
    <tableColumn id="9" xr3:uid="{10EC4B07-069B-4979-A251-5319DD749930}" uniqueName="9" name="income_class" queryTableFieldId="9" dataDxfId="31"/>
    <tableColumn id="10" xr3:uid="{A3CDBE57-654B-40D8-A9E9-976901EA0EB5}" uniqueName="10" name="Amount" queryTableFieldId="10"/>
    <tableColumn id="11" xr3:uid="{2E6F434F-0C6E-4F0A-87B3-DA204860592D}" uniqueName="11" name="income_due_date" queryTableFieldId="11" dataDxfId="30"/>
    <tableColumn id="12" xr3:uid="{1E830A71-FF2B-4FDA-B561-F81EDD0D4028}" uniqueName="12" name="branch_name" queryTableFieldId="12" dataDxfId="2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5406577-A522-4AD2-8870-77E9DB47F335}" name="Meeting_list" displayName="Meeting_list" ref="A1:G35" tableType="queryTable" totalsRowShown="0">
  <autoFilter ref="A1:G35" xr:uid="{B5406577-A522-4AD2-8870-77E9DB47F335}"/>
  <tableColumns count="7">
    <tableColumn id="6" xr3:uid="{3B46F657-71BE-426A-9465-990E3C34375F}" uniqueName="6" name="Account Exe ID" queryTableFieldId="1" dataDxfId="16"/>
    <tableColumn id="2" xr3:uid="{68E17F01-9266-4265-A138-087461CC667B}" uniqueName="2" name="Account Ex Name" queryTableFieldId="2" dataDxfId="15"/>
    <tableColumn id="3" xr3:uid="{AB76D173-3FF6-4723-8E3C-2832BC3FAFE3}" uniqueName="3" name="branch_name" queryTableFieldId="3" dataDxfId="14"/>
    <tableColumn id="4" xr3:uid="{8C285EBA-8ED4-4D75-B8DC-550D67D2CD6B}" uniqueName="4" name="global_attendees" queryTableFieldId="4" dataDxfId="13"/>
    <tableColumn id="5" xr3:uid="{6F90B32E-FAF9-4F76-B801-BCF3CC805343}" uniqueName="5" name="meeting_date" queryTableFieldId="5" dataDxfId="12"/>
    <tableColumn id="7" xr3:uid="{0F571046-5A84-4666-A4BE-060BA3023AAC}" uniqueName="7" name="Meeting Year" queryTableFieldId="6"/>
    <tableColumn id="8" xr3:uid="{1F0821EB-7F81-4BDC-B175-83277BAF38E3}" uniqueName="8" name="Meeting Month" queryTableFieldId="7" dataDxf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172A40-8FDB-4D0E-ADA3-4FEEDA9B91B3}" name="Opportunity" displayName="Opportunity" ref="A1:N50" tableType="queryTable" totalsRowShown="0">
  <autoFilter ref="A1:N50" xr:uid="{6D172A40-8FDB-4D0E-ADA3-4FEEDA9B91B3}"/>
  <tableColumns count="14">
    <tableColumn id="1" xr3:uid="{72F601CF-3EF4-43D6-BBDF-0480AA88D49C}" uniqueName="1" name="Account Exe name" queryTableFieldId="1" dataDxfId="10"/>
    <tableColumn id="2" xr3:uid="{D71FEB0A-CBE4-4AFA-BA0B-9A2E3AB6D344}" uniqueName="2" name="Account Exe Id" queryTableFieldId="2"/>
    <tableColumn id="3" xr3:uid="{5AB49EB3-8641-4486-99EE-F8A872D7CFF4}" uniqueName="3" name="opportunity_id" queryTableFieldId="3" dataDxfId="9"/>
    <tableColumn id="4" xr3:uid="{8F3A3C2B-A350-4F90-8DFC-B11C730FC5F4}" uniqueName="4" name="opportunity_name" queryTableFieldId="4" dataDxfId="8"/>
    <tableColumn id="5" xr3:uid="{5796962A-0155-4E21-A21B-2ADF176B30AC}" uniqueName="5" name="premium_amount" queryTableFieldId="5"/>
    <tableColumn id="6" xr3:uid="{8AB40703-51B3-4F9C-B623-007A5ED19EF3}" uniqueName="6" name="revenue_amount" queryTableFieldId="6"/>
    <tableColumn id="7" xr3:uid="{BED20B4E-91C7-461C-B01F-44E1A96091FE}" uniqueName="7" name="closing_date" queryTableFieldId="7" dataDxfId="7"/>
    <tableColumn id="8" xr3:uid="{EC784C9D-C56B-497D-9674-0527C631A9EC}" uniqueName="8" name="stage" queryTableFieldId="8" dataDxfId="6"/>
    <tableColumn id="9" xr3:uid="{CE35CFA1-02E4-43D5-8902-91DA2333F000}" uniqueName="9" name="specialty" queryTableFieldId="9" dataDxfId="5"/>
    <tableColumn id="10" xr3:uid="{380CC640-0B90-40C5-B41B-564EBD89F4CD}" uniqueName="10" name="product_group" queryTableFieldId="10" dataDxfId="4"/>
    <tableColumn id="11" xr3:uid="{32C8670F-4BC2-44FE-BEC0-4CDAE769BD21}" uniqueName="11" name="product_sub_group" queryTableFieldId="11" dataDxfId="3"/>
    <tableColumn id="12" xr3:uid="{F1E0C61A-9FDA-420A-83E5-E397E9BDEFCE}" uniqueName="12" name="branch" queryTableFieldId="12" dataDxfId="2"/>
    <tableColumn id="13" xr3:uid="{2AF58151-60EB-4079-93AB-6CAAD622C139}" uniqueName="13" name="risk_details" queryTableFieldId="13" dataDxfId="1"/>
    <tableColumn id="14" xr3:uid="{70A71A4C-7BF4-4E51-830B-4307BD72FD50}" uniqueName="14" name="Open Opportunities" queryTableFieldId="1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2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pivotTable" Target="../pivotTables/pivotTable19.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17" Type="http://schemas.microsoft.com/office/2007/relationships/slicer" Target="../slicers/slicer1.xml"/><Relationship Id="rId2" Type="http://schemas.openxmlformats.org/officeDocument/2006/relationships/pivotTable" Target="../pivotTables/pivotTable8.xml"/><Relationship Id="rId16" Type="http://schemas.openxmlformats.org/officeDocument/2006/relationships/drawing" Target="../drawings/drawing1.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5" Type="http://schemas.openxmlformats.org/officeDocument/2006/relationships/printerSettings" Target="../printerSettings/printerSettings1.bin"/><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 Id="rId14" Type="http://schemas.openxmlformats.org/officeDocument/2006/relationships/pivotTable" Target="../pivotTables/pivotTable20.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pivotTable" Target="../pivotTables/pivotTable2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table" Target="../tables/table4.xml"/><Relationship Id="rId4"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6.xml"/><Relationship Id="rId1" Type="http://schemas.openxmlformats.org/officeDocument/2006/relationships/pivotTable" Target="../pivotTables/pivotTable25.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C84F7-ED2D-469F-ADA6-7D6503F561DD}">
  <dimension ref="A1:T962"/>
  <sheetViews>
    <sheetView topLeftCell="K1" workbookViewId="0">
      <pane ySplit="1" topLeftCell="A2" activePane="bottomLeft" state="frozen"/>
      <selection pane="bottomLeft" activeCell="S5" sqref="S5:T9"/>
    </sheetView>
  </sheetViews>
  <sheetFormatPr defaultRowHeight="15" x14ac:dyDescent="0.25"/>
  <cols>
    <col min="1" max="1" width="14.28515625" bestFit="1" customWidth="1"/>
    <col min="2" max="2" width="55.28515625" bestFit="1" customWidth="1"/>
    <col min="3" max="3" width="12.5703125" bestFit="1" customWidth="1"/>
    <col min="4" max="4" width="19.7109375" bestFit="1" customWidth="1"/>
    <col min="5" max="5" width="14.85546875" bestFit="1" customWidth="1"/>
    <col min="6" max="6" width="18.7109375" bestFit="1" customWidth="1"/>
    <col min="7" max="7" width="18.140625" bestFit="1" customWidth="1"/>
    <col min="8" max="8" width="18" bestFit="1" customWidth="1"/>
    <col min="9" max="9" width="33.5703125" bestFit="1" customWidth="1"/>
    <col min="10" max="10" width="15" bestFit="1" customWidth="1"/>
    <col min="11" max="11" width="11" bestFit="1" customWidth="1"/>
    <col min="12" max="12" width="19.5703125" bestFit="1" customWidth="1"/>
    <col min="13" max="13" width="27" bestFit="1" customWidth="1"/>
    <col min="14" max="14" width="17" bestFit="1" customWidth="1"/>
    <col min="15" max="15" width="41.28515625" bestFit="1" customWidth="1"/>
    <col min="16" max="16" width="20.140625" bestFit="1" customWidth="1"/>
    <col min="17" max="17" width="15.42578125" bestFit="1" customWidth="1"/>
    <col min="19" max="19" width="13.140625" bestFit="1" customWidth="1"/>
    <col min="20" max="21" width="14.85546875" bestFit="1" customWidth="1"/>
  </cols>
  <sheetData>
    <row r="1" spans="1:20"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row>
    <row r="2" spans="1:20" x14ac:dyDescent="0.25">
      <c r="A2" s="1" t="s">
        <v>81</v>
      </c>
      <c r="B2" t="s">
        <v>82</v>
      </c>
      <c r="C2">
        <v>12</v>
      </c>
      <c r="D2" s="1" t="s">
        <v>65</v>
      </c>
      <c r="E2" s="1" t="s">
        <v>21</v>
      </c>
      <c r="F2" s="2">
        <v>43192</v>
      </c>
      <c r="G2" s="2">
        <v>43556</v>
      </c>
      <c r="H2" s="1" t="s">
        <v>35</v>
      </c>
      <c r="I2" s="1" t="s">
        <v>56</v>
      </c>
      <c r="J2" s="1" t="s">
        <v>23</v>
      </c>
      <c r="K2">
        <v>0</v>
      </c>
      <c r="L2" s="2">
        <v>43314</v>
      </c>
      <c r="M2" s="1" t="s">
        <v>0</v>
      </c>
      <c r="N2" s="1" t="s">
        <v>24</v>
      </c>
      <c r="O2" s="1"/>
      <c r="P2" s="2">
        <v>43852</v>
      </c>
      <c r="Q2" s="1" t="s">
        <v>25</v>
      </c>
    </row>
    <row r="3" spans="1:20" x14ac:dyDescent="0.25">
      <c r="A3" s="1" t="s">
        <v>81</v>
      </c>
      <c r="B3" t="s">
        <v>89</v>
      </c>
      <c r="C3">
        <v>12</v>
      </c>
      <c r="D3" s="1" t="s">
        <v>65</v>
      </c>
      <c r="E3" s="1" t="s">
        <v>21</v>
      </c>
      <c r="F3" s="2">
        <v>43191</v>
      </c>
      <c r="G3" s="2">
        <v>43555</v>
      </c>
      <c r="H3" s="1" t="s">
        <v>35</v>
      </c>
      <c r="I3" s="1" t="s">
        <v>56</v>
      </c>
      <c r="J3" s="1" t="s">
        <v>23</v>
      </c>
      <c r="K3">
        <v>0</v>
      </c>
      <c r="L3" s="2">
        <v>43191</v>
      </c>
      <c r="M3" s="1" t="s">
        <v>0</v>
      </c>
      <c r="N3" s="1" t="s">
        <v>24</v>
      </c>
      <c r="O3" s="1"/>
      <c r="P3" s="2">
        <v>43852</v>
      </c>
      <c r="Q3" s="1" t="s">
        <v>25</v>
      </c>
      <c r="S3" s="44"/>
      <c r="T3" s="44"/>
    </row>
    <row r="4" spans="1:20" x14ac:dyDescent="0.25">
      <c r="A4" s="1" t="s">
        <v>133</v>
      </c>
      <c r="B4" t="s">
        <v>138</v>
      </c>
      <c r="C4">
        <v>3</v>
      </c>
      <c r="D4" s="1" t="s">
        <v>55</v>
      </c>
      <c r="E4" s="1" t="s">
        <v>21</v>
      </c>
      <c r="F4" s="2">
        <v>43525</v>
      </c>
      <c r="G4" s="2">
        <v>43890</v>
      </c>
      <c r="H4" s="1" t="s">
        <v>22</v>
      </c>
      <c r="I4" s="1" t="s">
        <v>56</v>
      </c>
      <c r="J4" s="1" t="s">
        <v>23</v>
      </c>
      <c r="K4">
        <v>0</v>
      </c>
      <c r="L4" s="2"/>
      <c r="M4" s="1" t="s">
        <v>0</v>
      </c>
      <c r="N4" s="1" t="s">
        <v>43</v>
      </c>
      <c r="O4" s="1"/>
      <c r="P4" s="2">
        <v>43852</v>
      </c>
      <c r="Q4" s="1" t="s">
        <v>25</v>
      </c>
      <c r="S4" s="43" t="s">
        <v>0</v>
      </c>
      <c r="T4" s="43"/>
    </row>
    <row r="5" spans="1:20" x14ac:dyDescent="0.25">
      <c r="A5" s="1" t="s">
        <v>133</v>
      </c>
      <c r="B5" t="s">
        <v>142</v>
      </c>
      <c r="C5">
        <v>3</v>
      </c>
      <c r="D5" s="1" t="s">
        <v>55</v>
      </c>
      <c r="E5" s="1" t="s">
        <v>31</v>
      </c>
      <c r="F5" s="2">
        <v>43283</v>
      </c>
      <c r="G5" s="2">
        <v>43646</v>
      </c>
      <c r="H5" s="1" t="s">
        <v>35</v>
      </c>
      <c r="I5" s="1" t="s">
        <v>56</v>
      </c>
      <c r="J5" s="1" t="s">
        <v>23</v>
      </c>
      <c r="K5">
        <v>0</v>
      </c>
      <c r="L5" s="2">
        <v>43646</v>
      </c>
      <c r="M5" s="1" t="s">
        <v>0</v>
      </c>
      <c r="N5" s="1" t="s">
        <v>24</v>
      </c>
      <c r="O5" s="1"/>
      <c r="P5" s="2">
        <v>43852</v>
      </c>
      <c r="Q5" s="1" t="s">
        <v>25</v>
      </c>
      <c r="S5" s="7" t="s">
        <v>665</v>
      </c>
      <c r="T5" s="6" t="s">
        <v>668</v>
      </c>
    </row>
    <row r="6" spans="1:20" x14ac:dyDescent="0.25">
      <c r="A6" s="1" t="s">
        <v>239</v>
      </c>
      <c r="B6" t="s">
        <v>277</v>
      </c>
      <c r="C6">
        <v>1</v>
      </c>
      <c r="D6" s="1" t="s">
        <v>20</v>
      </c>
      <c r="E6" s="1" t="s">
        <v>21</v>
      </c>
      <c r="F6" s="2">
        <v>42636</v>
      </c>
      <c r="G6" s="2">
        <v>43730</v>
      </c>
      <c r="H6" s="1" t="s">
        <v>131</v>
      </c>
      <c r="I6" s="1" t="s">
        <v>33</v>
      </c>
      <c r="J6" s="1" t="s">
        <v>28</v>
      </c>
      <c r="K6">
        <v>0</v>
      </c>
      <c r="L6" s="2"/>
      <c r="M6" s="1" t="s">
        <v>0</v>
      </c>
      <c r="N6" s="1" t="s">
        <v>43</v>
      </c>
      <c r="O6" s="1"/>
      <c r="P6" s="2">
        <v>43852</v>
      </c>
      <c r="Q6" s="1" t="s">
        <v>25</v>
      </c>
      <c r="S6" s="8" t="s">
        <v>57</v>
      </c>
      <c r="T6" s="9">
        <v>12644773.299999993</v>
      </c>
    </row>
    <row r="7" spans="1:20" x14ac:dyDescent="0.25">
      <c r="A7" s="1" t="s">
        <v>239</v>
      </c>
      <c r="B7" t="s">
        <v>277</v>
      </c>
      <c r="C7">
        <v>1</v>
      </c>
      <c r="D7" s="1" t="s">
        <v>20</v>
      </c>
      <c r="E7" s="1" t="s">
        <v>21</v>
      </c>
      <c r="F7" s="2">
        <v>42636</v>
      </c>
      <c r="G7" s="2">
        <v>43730</v>
      </c>
      <c r="H7" s="1" t="s">
        <v>131</v>
      </c>
      <c r="I7" s="1" t="s">
        <v>33</v>
      </c>
      <c r="J7" s="1" t="s">
        <v>28</v>
      </c>
      <c r="K7">
        <v>0</v>
      </c>
      <c r="L7" s="2"/>
      <c r="M7" s="1" t="s">
        <v>0</v>
      </c>
      <c r="N7" s="1" t="s">
        <v>43</v>
      </c>
      <c r="O7" s="1"/>
      <c r="P7" s="2">
        <v>43852</v>
      </c>
      <c r="Q7" s="1" t="s">
        <v>25</v>
      </c>
      <c r="S7" s="8" t="s">
        <v>28</v>
      </c>
      <c r="T7" s="9">
        <v>3431629.3099999982</v>
      </c>
    </row>
    <row r="8" spans="1:20" x14ac:dyDescent="0.25">
      <c r="A8" s="1" t="s">
        <v>239</v>
      </c>
      <c r="B8" t="s">
        <v>277</v>
      </c>
      <c r="C8">
        <v>1</v>
      </c>
      <c r="D8" s="1" t="s">
        <v>20</v>
      </c>
      <c r="E8" s="1" t="s">
        <v>21</v>
      </c>
      <c r="F8" s="2">
        <v>42636</v>
      </c>
      <c r="G8" s="2">
        <v>43730</v>
      </c>
      <c r="H8" s="1" t="s">
        <v>131</v>
      </c>
      <c r="I8" s="1" t="s">
        <v>33</v>
      </c>
      <c r="J8" s="1" t="s">
        <v>28</v>
      </c>
      <c r="K8">
        <v>0</v>
      </c>
      <c r="L8" s="2"/>
      <c r="M8" s="1" t="s">
        <v>0</v>
      </c>
      <c r="N8" s="1" t="s">
        <v>43</v>
      </c>
      <c r="O8" s="1"/>
      <c r="P8" s="2">
        <v>43852</v>
      </c>
      <c r="Q8" s="1" t="s">
        <v>25</v>
      </c>
      <c r="S8" s="8" t="s">
        <v>23</v>
      </c>
      <c r="T8" s="9">
        <v>18489219.640000019</v>
      </c>
    </row>
    <row r="9" spans="1:20" x14ac:dyDescent="0.25">
      <c r="A9" s="1" t="s">
        <v>239</v>
      </c>
      <c r="B9" t="s">
        <v>280</v>
      </c>
      <c r="C9">
        <v>11</v>
      </c>
      <c r="D9" s="1" t="s">
        <v>98</v>
      </c>
      <c r="E9" s="1" t="s">
        <v>21</v>
      </c>
      <c r="F9" s="2">
        <v>42290</v>
      </c>
      <c r="G9" s="2">
        <v>43750</v>
      </c>
      <c r="H9" s="1" t="s">
        <v>131</v>
      </c>
      <c r="I9" s="1" t="s">
        <v>33</v>
      </c>
      <c r="J9" s="1" t="s">
        <v>57</v>
      </c>
      <c r="K9">
        <v>0</v>
      </c>
      <c r="L9" s="2">
        <v>42290</v>
      </c>
      <c r="M9" s="1" t="s">
        <v>0</v>
      </c>
      <c r="N9" s="1" t="s">
        <v>24</v>
      </c>
      <c r="O9" s="1"/>
      <c r="P9" s="2">
        <v>43852</v>
      </c>
      <c r="Q9" s="1" t="s">
        <v>25</v>
      </c>
      <c r="S9" s="8" t="s">
        <v>667</v>
      </c>
      <c r="T9" s="9">
        <v>34565622.250000015</v>
      </c>
    </row>
    <row r="10" spans="1:20" x14ac:dyDescent="0.25">
      <c r="A10" s="1" t="s">
        <v>239</v>
      </c>
      <c r="B10" t="s">
        <v>281</v>
      </c>
      <c r="C10">
        <v>11</v>
      </c>
      <c r="D10" s="1" t="s">
        <v>98</v>
      </c>
      <c r="E10" s="1" t="s">
        <v>21</v>
      </c>
      <c r="F10" s="2">
        <v>42874</v>
      </c>
      <c r="G10" s="2">
        <v>43787</v>
      </c>
      <c r="H10" s="1" t="s">
        <v>131</v>
      </c>
      <c r="I10" s="1" t="s">
        <v>33</v>
      </c>
      <c r="J10" s="1" t="s">
        <v>57</v>
      </c>
      <c r="K10">
        <v>0</v>
      </c>
      <c r="L10" s="2">
        <v>42874</v>
      </c>
      <c r="M10" s="1" t="s">
        <v>0</v>
      </c>
      <c r="N10" s="1" t="s">
        <v>24</v>
      </c>
      <c r="O10" s="1"/>
      <c r="P10" s="2">
        <v>43852</v>
      </c>
      <c r="Q10" s="1" t="s">
        <v>25</v>
      </c>
    </row>
    <row r="11" spans="1:20" x14ac:dyDescent="0.25">
      <c r="A11" s="1" t="s">
        <v>239</v>
      </c>
      <c r="B11" t="s">
        <v>285</v>
      </c>
      <c r="C11">
        <v>1</v>
      </c>
      <c r="D11" s="1" t="s">
        <v>20</v>
      </c>
      <c r="E11" s="1" t="s">
        <v>21</v>
      </c>
      <c r="F11" s="2">
        <v>42634</v>
      </c>
      <c r="G11" s="2">
        <v>44002</v>
      </c>
      <c r="H11" s="1" t="s">
        <v>131</v>
      </c>
      <c r="I11" s="1" t="s">
        <v>33</v>
      </c>
      <c r="J11" s="1" t="s">
        <v>57</v>
      </c>
      <c r="K11">
        <v>0</v>
      </c>
      <c r="L11" s="2">
        <v>42634</v>
      </c>
      <c r="M11" s="1" t="s">
        <v>0</v>
      </c>
      <c r="N11" s="1" t="s">
        <v>43</v>
      </c>
      <c r="O11" s="1"/>
      <c r="P11" s="2">
        <v>43852</v>
      </c>
      <c r="Q11" s="1" t="s">
        <v>25</v>
      </c>
    </row>
    <row r="12" spans="1:20" x14ac:dyDescent="0.25">
      <c r="A12" s="1" t="s">
        <v>287</v>
      </c>
      <c r="B12" t="s">
        <v>669</v>
      </c>
      <c r="C12">
        <v>13</v>
      </c>
      <c r="D12" s="1" t="s">
        <v>135</v>
      </c>
      <c r="E12" s="1" t="s">
        <v>31</v>
      </c>
      <c r="F12" s="2">
        <v>43414</v>
      </c>
      <c r="G12" s="2">
        <v>43778</v>
      </c>
      <c r="H12" s="1" t="s">
        <v>39</v>
      </c>
      <c r="I12" s="1" t="s">
        <v>40</v>
      </c>
      <c r="J12" s="1" t="s">
        <v>57</v>
      </c>
      <c r="K12">
        <v>0</v>
      </c>
      <c r="L12" s="2">
        <v>43414</v>
      </c>
      <c r="M12" s="1" t="s">
        <v>0</v>
      </c>
      <c r="N12" s="1" t="s">
        <v>24</v>
      </c>
      <c r="O12" s="1"/>
      <c r="P12" s="2">
        <v>43852</v>
      </c>
      <c r="Q12" s="1" t="s">
        <v>25</v>
      </c>
    </row>
    <row r="13" spans="1:20" x14ac:dyDescent="0.25">
      <c r="A13" s="1" t="s">
        <v>287</v>
      </c>
      <c r="B13" t="s">
        <v>670</v>
      </c>
      <c r="C13">
        <v>13</v>
      </c>
      <c r="D13" s="1" t="s">
        <v>135</v>
      </c>
      <c r="E13" s="1" t="s">
        <v>31</v>
      </c>
      <c r="F13" s="2">
        <v>43112</v>
      </c>
      <c r="G13" s="2">
        <v>43476</v>
      </c>
      <c r="H13" s="1" t="s">
        <v>22</v>
      </c>
      <c r="I13" s="1" t="s">
        <v>22</v>
      </c>
      <c r="J13" s="1" t="s">
        <v>57</v>
      </c>
      <c r="K13">
        <v>0</v>
      </c>
      <c r="L13" s="2"/>
      <c r="M13" s="1" t="s">
        <v>0</v>
      </c>
      <c r="N13" s="1" t="s">
        <v>43</v>
      </c>
      <c r="O13" s="1"/>
      <c r="P13" s="2">
        <v>43852</v>
      </c>
      <c r="Q13" s="1" t="s">
        <v>25</v>
      </c>
    </row>
    <row r="14" spans="1:20" x14ac:dyDescent="0.25">
      <c r="A14" s="1" t="s">
        <v>287</v>
      </c>
      <c r="B14" t="s">
        <v>315</v>
      </c>
      <c r="C14">
        <v>1</v>
      </c>
      <c r="D14" s="1" t="s">
        <v>20</v>
      </c>
      <c r="E14" s="1" t="s">
        <v>21</v>
      </c>
      <c r="F14" s="2">
        <v>43462</v>
      </c>
      <c r="G14" s="2">
        <v>43826</v>
      </c>
      <c r="H14" s="1" t="s">
        <v>22</v>
      </c>
      <c r="I14" s="1" t="s">
        <v>22</v>
      </c>
      <c r="J14" s="1" t="s">
        <v>57</v>
      </c>
      <c r="K14">
        <v>0</v>
      </c>
      <c r="L14" s="2"/>
      <c r="M14" s="1" t="s">
        <v>0</v>
      </c>
      <c r="N14" s="1" t="s">
        <v>43</v>
      </c>
      <c r="O14" s="1"/>
      <c r="P14" s="2">
        <v>43852</v>
      </c>
      <c r="Q14" s="1" t="s">
        <v>25</v>
      </c>
    </row>
    <row r="15" spans="1:20" x14ac:dyDescent="0.25">
      <c r="A15" s="1" t="s">
        <v>318</v>
      </c>
      <c r="B15" t="s">
        <v>326</v>
      </c>
      <c r="C15">
        <v>3</v>
      </c>
      <c r="D15" s="1" t="s">
        <v>55</v>
      </c>
      <c r="E15" s="1" t="s">
        <v>21</v>
      </c>
      <c r="F15" s="2">
        <v>43466</v>
      </c>
      <c r="G15" s="2">
        <v>43830</v>
      </c>
      <c r="H15" s="1" t="s">
        <v>32</v>
      </c>
      <c r="I15" s="1" t="s">
        <v>56</v>
      </c>
      <c r="J15" s="1" t="s">
        <v>23</v>
      </c>
      <c r="K15">
        <v>0</v>
      </c>
      <c r="L15" s="2">
        <v>43466</v>
      </c>
      <c r="M15" s="1" t="s">
        <v>0</v>
      </c>
      <c r="N15" s="1" t="s">
        <v>24</v>
      </c>
      <c r="O15" s="1"/>
      <c r="P15" s="2">
        <v>43852</v>
      </c>
      <c r="Q15" s="1" t="s">
        <v>25</v>
      </c>
    </row>
    <row r="16" spans="1:20" x14ac:dyDescent="0.25">
      <c r="A16" s="1" t="s">
        <v>318</v>
      </c>
      <c r="B16" t="s">
        <v>363</v>
      </c>
      <c r="C16">
        <v>1</v>
      </c>
      <c r="D16" s="1" t="s">
        <v>20</v>
      </c>
      <c r="E16" s="1" t="s">
        <v>21</v>
      </c>
      <c r="F16" s="2">
        <v>43339</v>
      </c>
      <c r="G16" s="2">
        <v>44069</v>
      </c>
      <c r="H16" s="1" t="s">
        <v>131</v>
      </c>
      <c r="I16" s="1" t="s">
        <v>33</v>
      </c>
      <c r="J16" s="1" t="s">
        <v>57</v>
      </c>
      <c r="K16">
        <v>0</v>
      </c>
      <c r="L16" s="2">
        <v>43888</v>
      </c>
      <c r="M16" s="1" t="s">
        <v>0</v>
      </c>
      <c r="N16" s="1" t="s">
        <v>24</v>
      </c>
      <c r="O16" s="1"/>
      <c r="P16" s="2">
        <v>43852</v>
      </c>
      <c r="Q16" s="1" t="s">
        <v>25</v>
      </c>
    </row>
    <row r="17" spans="1:17" x14ac:dyDescent="0.25">
      <c r="A17" s="1" t="s">
        <v>318</v>
      </c>
      <c r="B17" t="s">
        <v>363</v>
      </c>
      <c r="C17">
        <v>1</v>
      </c>
      <c r="D17" s="1" t="s">
        <v>20</v>
      </c>
      <c r="E17" s="1" t="s">
        <v>21</v>
      </c>
      <c r="F17" s="2">
        <v>43339</v>
      </c>
      <c r="G17" s="2">
        <v>44069</v>
      </c>
      <c r="H17" s="1" t="s">
        <v>131</v>
      </c>
      <c r="I17" s="1" t="s">
        <v>33</v>
      </c>
      <c r="J17" s="1" t="s">
        <v>57</v>
      </c>
      <c r="K17">
        <v>0</v>
      </c>
      <c r="L17" s="2">
        <v>43888</v>
      </c>
      <c r="M17" s="1" t="s">
        <v>0</v>
      </c>
      <c r="N17" s="1" t="s">
        <v>24</v>
      </c>
      <c r="O17" s="1"/>
      <c r="P17" s="2">
        <v>43852</v>
      </c>
      <c r="Q17" s="1" t="s">
        <v>25</v>
      </c>
    </row>
    <row r="18" spans="1:17" x14ac:dyDescent="0.25">
      <c r="A18" s="1" t="s">
        <v>318</v>
      </c>
      <c r="B18" t="s">
        <v>363</v>
      </c>
      <c r="C18">
        <v>1</v>
      </c>
      <c r="D18" s="1" t="s">
        <v>20</v>
      </c>
      <c r="E18" s="1" t="s">
        <v>21</v>
      </c>
      <c r="F18" s="2">
        <v>43339</v>
      </c>
      <c r="G18" s="2">
        <v>44069</v>
      </c>
      <c r="H18" s="1" t="s">
        <v>131</v>
      </c>
      <c r="I18" s="1" t="s">
        <v>33</v>
      </c>
      <c r="J18" s="1" t="s">
        <v>57</v>
      </c>
      <c r="K18">
        <v>0</v>
      </c>
      <c r="L18" s="2">
        <v>43888</v>
      </c>
      <c r="M18" s="1" t="s">
        <v>0</v>
      </c>
      <c r="N18" s="1" t="s">
        <v>24</v>
      </c>
      <c r="O18" s="1"/>
      <c r="P18" s="2">
        <v>43852</v>
      </c>
      <c r="Q18" s="1" t="s">
        <v>25</v>
      </c>
    </row>
    <row r="19" spans="1:17" x14ac:dyDescent="0.25">
      <c r="A19" s="1" t="s">
        <v>318</v>
      </c>
      <c r="B19" t="s">
        <v>363</v>
      </c>
      <c r="C19">
        <v>1</v>
      </c>
      <c r="D19" s="1" t="s">
        <v>20</v>
      </c>
      <c r="E19" s="1" t="s">
        <v>21</v>
      </c>
      <c r="F19" s="2">
        <v>43339</v>
      </c>
      <c r="G19" s="2">
        <v>44069</v>
      </c>
      <c r="H19" s="1" t="s">
        <v>131</v>
      </c>
      <c r="I19" s="1" t="s">
        <v>33</v>
      </c>
      <c r="J19" s="1" t="s">
        <v>57</v>
      </c>
      <c r="K19">
        <v>0</v>
      </c>
      <c r="L19" s="2">
        <v>43888</v>
      </c>
      <c r="M19" s="1" t="s">
        <v>0</v>
      </c>
      <c r="N19" s="1" t="s">
        <v>24</v>
      </c>
      <c r="O19" s="1"/>
      <c r="P19" s="2">
        <v>43852</v>
      </c>
      <c r="Q19" s="1" t="s">
        <v>25</v>
      </c>
    </row>
    <row r="20" spans="1:17" x14ac:dyDescent="0.25">
      <c r="A20" s="1" t="s">
        <v>318</v>
      </c>
      <c r="B20" t="s">
        <v>363</v>
      </c>
      <c r="C20">
        <v>1</v>
      </c>
      <c r="D20" s="1" t="s">
        <v>20</v>
      </c>
      <c r="E20" s="1" t="s">
        <v>21</v>
      </c>
      <c r="F20" s="2">
        <v>43339</v>
      </c>
      <c r="G20" s="2">
        <v>44069</v>
      </c>
      <c r="H20" s="1" t="s">
        <v>131</v>
      </c>
      <c r="I20" s="1" t="s">
        <v>33</v>
      </c>
      <c r="J20" s="1" t="s">
        <v>57</v>
      </c>
      <c r="K20">
        <v>0</v>
      </c>
      <c r="L20" s="2">
        <v>43431</v>
      </c>
      <c r="M20" s="1" t="s">
        <v>0</v>
      </c>
      <c r="N20" s="1" t="s">
        <v>24</v>
      </c>
      <c r="O20" s="1"/>
      <c r="P20" s="2">
        <v>43852</v>
      </c>
      <c r="Q20" s="1" t="s">
        <v>25</v>
      </c>
    </row>
    <row r="21" spans="1:17" x14ac:dyDescent="0.25">
      <c r="A21" s="1" t="s">
        <v>318</v>
      </c>
      <c r="B21" t="s">
        <v>363</v>
      </c>
      <c r="C21">
        <v>1</v>
      </c>
      <c r="D21" s="1" t="s">
        <v>20</v>
      </c>
      <c r="E21" s="1" t="s">
        <v>21</v>
      </c>
      <c r="F21" s="2">
        <v>43339</v>
      </c>
      <c r="G21" s="2">
        <v>44069</v>
      </c>
      <c r="H21" s="1" t="s">
        <v>131</v>
      </c>
      <c r="I21" s="1" t="s">
        <v>33</v>
      </c>
      <c r="J21" s="1" t="s">
        <v>57</v>
      </c>
      <c r="K21">
        <v>0</v>
      </c>
      <c r="L21" s="2">
        <v>43523</v>
      </c>
      <c r="M21" s="1" t="s">
        <v>0</v>
      </c>
      <c r="N21" s="1" t="s">
        <v>24</v>
      </c>
      <c r="O21" s="1"/>
      <c r="P21" s="2">
        <v>43852</v>
      </c>
      <c r="Q21" s="1" t="s">
        <v>25</v>
      </c>
    </row>
    <row r="22" spans="1:17" x14ac:dyDescent="0.25">
      <c r="A22" s="1" t="s">
        <v>318</v>
      </c>
      <c r="B22" t="s">
        <v>363</v>
      </c>
      <c r="C22">
        <v>1</v>
      </c>
      <c r="D22" s="1" t="s">
        <v>20</v>
      </c>
      <c r="E22" s="1" t="s">
        <v>21</v>
      </c>
      <c r="F22" s="2">
        <v>43339</v>
      </c>
      <c r="G22" s="2">
        <v>44069</v>
      </c>
      <c r="H22" s="1" t="s">
        <v>131</v>
      </c>
      <c r="I22" s="1" t="s">
        <v>33</v>
      </c>
      <c r="J22" s="1" t="s">
        <v>57</v>
      </c>
      <c r="K22">
        <v>0</v>
      </c>
      <c r="L22" s="2">
        <v>43612</v>
      </c>
      <c r="M22" s="1" t="s">
        <v>0</v>
      </c>
      <c r="N22" s="1" t="s">
        <v>24</v>
      </c>
      <c r="O22" s="1"/>
      <c r="P22" s="2">
        <v>43852</v>
      </c>
      <c r="Q22" s="1" t="s">
        <v>25</v>
      </c>
    </row>
    <row r="23" spans="1:17" x14ac:dyDescent="0.25">
      <c r="A23" s="1" t="s">
        <v>318</v>
      </c>
      <c r="B23" t="s">
        <v>363</v>
      </c>
      <c r="C23">
        <v>1</v>
      </c>
      <c r="D23" s="1" t="s">
        <v>20</v>
      </c>
      <c r="E23" s="1" t="s">
        <v>21</v>
      </c>
      <c r="F23" s="2">
        <v>43339</v>
      </c>
      <c r="G23" s="2">
        <v>44069</v>
      </c>
      <c r="H23" s="1" t="s">
        <v>131</v>
      </c>
      <c r="I23" s="1" t="s">
        <v>33</v>
      </c>
      <c r="J23" s="1" t="s">
        <v>57</v>
      </c>
      <c r="K23">
        <v>0</v>
      </c>
      <c r="L23" s="2">
        <v>43704</v>
      </c>
      <c r="M23" s="1" t="s">
        <v>0</v>
      </c>
      <c r="N23" s="1" t="s">
        <v>24</v>
      </c>
      <c r="O23" s="1"/>
      <c r="P23" s="2">
        <v>43852</v>
      </c>
      <c r="Q23" s="1" t="s">
        <v>25</v>
      </c>
    </row>
    <row r="24" spans="1:17" x14ac:dyDescent="0.25">
      <c r="A24" s="1" t="s">
        <v>318</v>
      </c>
      <c r="B24" t="s">
        <v>363</v>
      </c>
      <c r="C24">
        <v>1</v>
      </c>
      <c r="D24" s="1" t="s">
        <v>20</v>
      </c>
      <c r="E24" s="1" t="s">
        <v>21</v>
      </c>
      <c r="F24" s="2">
        <v>43339</v>
      </c>
      <c r="G24" s="2">
        <v>44069</v>
      </c>
      <c r="H24" s="1" t="s">
        <v>131</v>
      </c>
      <c r="I24" s="1" t="s">
        <v>33</v>
      </c>
      <c r="J24" s="1" t="s">
        <v>57</v>
      </c>
      <c r="K24">
        <v>0</v>
      </c>
      <c r="L24" s="2">
        <v>43796</v>
      </c>
      <c r="M24" s="1" t="s">
        <v>0</v>
      </c>
      <c r="N24" s="1" t="s">
        <v>24</v>
      </c>
      <c r="O24" s="1"/>
      <c r="P24" s="2">
        <v>43852</v>
      </c>
      <c r="Q24" s="1" t="s">
        <v>25</v>
      </c>
    </row>
    <row r="25" spans="1:17" x14ac:dyDescent="0.25">
      <c r="A25" s="1" t="s">
        <v>318</v>
      </c>
      <c r="B25" t="s">
        <v>363</v>
      </c>
      <c r="C25">
        <v>1</v>
      </c>
      <c r="D25" s="1" t="s">
        <v>20</v>
      </c>
      <c r="E25" s="1" t="s">
        <v>21</v>
      </c>
      <c r="F25" s="2">
        <v>43339</v>
      </c>
      <c r="G25" s="2">
        <v>44069</v>
      </c>
      <c r="H25" s="1" t="s">
        <v>131</v>
      </c>
      <c r="I25" s="1" t="s">
        <v>33</v>
      </c>
      <c r="J25" s="1" t="s">
        <v>57</v>
      </c>
      <c r="K25">
        <v>0</v>
      </c>
      <c r="L25" s="2">
        <v>43339</v>
      </c>
      <c r="M25" s="1" t="s">
        <v>0</v>
      </c>
      <c r="N25" s="1" t="s">
        <v>24</v>
      </c>
      <c r="O25" s="1"/>
      <c r="P25" s="2">
        <v>43852</v>
      </c>
      <c r="Q25" s="1" t="s">
        <v>25</v>
      </c>
    </row>
    <row r="26" spans="1:17" x14ac:dyDescent="0.25">
      <c r="A26" s="1" t="s">
        <v>318</v>
      </c>
      <c r="B26" t="s">
        <v>364</v>
      </c>
      <c r="C26">
        <v>1</v>
      </c>
      <c r="D26" s="1" t="s">
        <v>20</v>
      </c>
      <c r="E26" s="1" t="s">
        <v>21</v>
      </c>
      <c r="F26" s="2">
        <v>43326</v>
      </c>
      <c r="G26" s="2">
        <v>44240</v>
      </c>
      <c r="H26" s="1" t="s">
        <v>131</v>
      </c>
      <c r="I26" s="1" t="s">
        <v>33</v>
      </c>
      <c r="J26" s="1" t="s">
        <v>57</v>
      </c>
      <c r="K26">
        <v>0</v>
      </c>
      <c r="L26" s="2">
        <v>44057</v>
      </c>
      <c r="M26" s="1" t="s">
        <v>0</v>
      </c>
      <c r="N26" s="1" t="s">
        <v>24</v>
      </c>
      <c r="O26" s="1"/>
      <c r="P26" s="2">
        <v>43852</v>
      </c>
      <c r="Q26" s="1" t="s">
        <v>25</v>
      </c>
    </row>
    <row r="27" spans="1:17" x14ac:dyDescent="0.25">
      <c r="A27" s="1" t="s">
        <v>318</v>
      </c>
      <c r="B27" t="s">
        <v>364</v>
      </c>
      <c r="C27">
        <v>1</v>
      </c>
      <c r="D27" s="1" t="s">
        <v>20</v>
      </c>
      <c r="E27" s="1" t="s">
        <v>21</v>
      </c>
      <c r="F27" s="2">
        <v>43326</v>
      </c>
      <c r="G27" s="2">
        <v>44240</v>
      </c>
      <c r="H27" s="1" t="s">
        <v>131</v>
      </c>
      <c r="I27" s="1" t="s">
        <v>33</v>
      </c>
      <c r="J27" s="1" t="s">
        <v>57</v>
      </c>
      <c r="K27">
        <v>0</v>
      </c>
      <c r="L27" s="2">
        <v>44057</v>
      </c>
      <c r="M27" s="1" t="s">
        <v>0</v>
      </c>
      <c r="N27" s="1" t="s">
        <v>24</v>
      </c>
      <c r="O27" s="1"/>
      <c r="P27" s="2">
        <v>43852</v>
      </c>
      <c r="Q27" s="1" t="s">
        <v>25</v>
      </c>
    </row>
    <row r="28" spans="1:17" x14ac:dyDescent="0.25">
      <c r="A28" s="1" t="s">
        <v>318</v>
      </c>
      <c r="B28" t="s">
        <v>364</v>
      </c>
      <c r="C28">
        <v>1</v>
      </c>
      <c r="D28" s="1" t="s">
        <v>20</v>
      </c>
      <c r="E28" s="1" t="s">
        <v>21</v>
      </c>
      <c r="F28" s="2">
        <v>43326</v>
      </c>
      <c r="G28" s="2">
        <v>44240</v>
      </c>
      <c r="H28" s="1" t="s">
        <v>131</v>
      </c>
      <c r="I28" s="1" t="s">
        <v>33</v>
      </c>
      <c r="J28" s="1" t="s">
        <v>57</v>
      </c>
      <c r="K28">
        <v>0</v>
      </c>
      <c r="L28" s="2">
        <v>44057</v>
      </c>
      <c r="M28" s="1" t="s">
        <v>0</v>
      </c>
      <c r="N28" s="1" t="s">
        <v>24</v>
      </c>
      <c r="O28" s="1"/>
      <c r="P28" s="2">
        <v>43852</v>
      </c>
      <c r="Q28" s="1" t="s">
        <v>25</v>
      </c>
    </row>
    <row r="29" spans="1:17" x14ac:dyDescent="0.25">
      <c r="A29" s="1" t="s">
        <v>318</v>
      </c>
      <c r="B29" t="s">
        <v>364</v>
      </c>
      <c r="C29">
        <v>1</v>
      </c>
      <c r="D29" s="1" t="s">
        <v>20</v>
      </c>
      <c r="E29" s="1" t="s">
        <v>21</v>
      </c>
      <c r="F29" s="2">
        <v>43326</v>
      </c>
      <c r="G29" s="2">
        <v>44240</v>
      </c>
      <c r="H29" s="1" t="s">
        <v>131</v>
      </c>
      <c r="I29" s="1" t="s">
        <v>33</v>
      </c>
      <c r="J29" s="1" t="s">
        <v>57</v>
      </c>
      <c r="K29">
        <v>0</v>
      </c>
      <c r="L29" s="2">
        <v>44057</v>
      </c>
      <c r="M29" s="1" t="s">
        <v>0</v>
      </c>
      <c r="N29" s="1" t="s">
        <v>24</v>
      </c>
      <c r="O29" s="1"/>
      <c r="P29" s="2">
        <v>43852</v>
      </c>
      <c r="Q29" s="1" t="s">
        <v>25</v>
      </c>
    </row>
    <row r="30" spans="1:17" x14ac:dyDescent="0.25">
      <c r="A30" s="1" t="s">
        <v>318</v>
      </c>
      <c r="B30" t="s">
        <v>364</v>
      </c>
      <c r="C30">
        <v>1</v>
      </c>
      <c r="D30" s="1" t="s">
        <v>20</v>
      </c>
      <c r="E30" s="1" t="s">
        <v>21</v>
      </c>
      <c r="F30" s="2">
        <v>43326</v>
      </c>
      <c r="G30" s="2">
        <v>44240</v>
      </c>
      <c r="H30" s="1" t="s">
        <v>131</v>
      </c>
      <c r="I30" s="1" t="s">
        <v>33</v>
      </c>
      <c r="J30" s="1" t="s">
        <v>57</v>
      </c>
      <c r="K30">
        <v>0</v>
      </c>
      <c r="L30" s="2">
        <v>44057</v>
      </c>
      <c r="M30" s="1" t="s">
        <v>0</v>
      </c>
      <c r="N30" s="1" t="s">
        <v>24</v>
      </c>
      <c r="O30" s="1"/>
      <c r="P30" s="2">
        <v>43852</v>
      </c>
      <c r="Q30" s="1" t="s">
        <v>25</v>
      </c>
    </row>
    <row r="31" spans="1:17" x14ac:dyDescent="0.25">
      <c r="A31" s="1" t="s">
        <v>318</v>
      </c>
      <c r="B31" t="s">
        <v>364</v>
      </c>
      <c r="C31">
        <v>1</v>
      </c>
      <c r="D31" s="1" t="s">
        <v>20</v>
      </c>
      <c r="E31" s="1" t="s">
        <v>21</v>
      </c>
      <c r="F31" s="2">
        <v>43326</v>
      </c>
      <c r="G31" s="2">
        <v>44240</v>
      </c>
      <c r="H31" s="1" t="s">
        <v>131</v>
      </c>
      <c r="I31" s="1" t="s">
        <v>33</v>
      </c>
      <c r="J31" s="1" t="s">
        <v>57</v>
      </c>
      <c r="K31">
        <v>0</v>
      </c>
      <c r="L31" s="2">
        <v>44057</v>
      </c>
      <c r="M31" s="1" t="s">
        <v>0</v>
      </c>
      <c r="N31" s="1" t="s">
        <v>24</v>
      </c>
      <c r="O31" s="1"/>
      <c r="P31" s="2">
        <v>43852</v>
      </c>
      <c r="Q31" s="1" t="s">
        <v>25</v>
      </c>
    </row>
    <row r="32" spans="1:17" x14ac:dyDescent="0.25">
      <c r="A32" s="1" t="s">
        <v>318</v>
      </c>
      <c r="B32" t="s">
        <v>364</v>
      </c>
      <c r="C32">
        <v>1</v>
      </c>
      <c r="D32" s="1" t="s">
        <v>20</v>
      </c>
      <c r="E32" s="1" t="s">
        <v>21</v>
      </c>
      <c r="F32" s="2">
        <v>43326</v>
      </c>
      <c r="G32" s="2">
        <v>44240</v>
      </c>
      <c r="H32" s="1" t="s">
        <v>131</v>
      </c>
      <c r="I32" s="1" t="s">
        <v>33</v>
      </c>
      <c r="J32" s="1" t="s">
        <v>57</v>
      </c>
      <c r="K32">
        <v>0</v>
      </c>
      <c r="L32" s="2">
        <v>44057</v>
      </c>
      <c r="M32" s="1" t="s">
        <v>0</v>
      </c>
      <c r="N32" s="1" t="s">
        <v>24</v>
      </c>
      <c r="O32" s="1"/>
      <c r="P32" s="2">
        <v>43852</v>
      </c>
      <c r="Q32" s="1" t="s">
        <v>25</v>
      </c>
    </row>
    <row r="33" spans="1:17" x14ac:dyDescent="0.25">
      <c r="A33" s="1" t="s">
        <v>318</v>
      </c>
      <c r="B33" t="s">
        <v>364</v>
      </c>
      <c r="C33">
        <v>1</v>
      </c>
      <c r="D33" s="1" t="s">
        <v>20</v>
      </c>
      <c r="E33" s="1" t="s">
        <v>21</v>
      </c>
      <c r="F33" s="2">
        <v>43326</v>
      </c>
      <c r="G33" s="2">
        <v>44240</v>
      </c>
      <c r="H33" s="1" t="s">
        <v>131</v>
      </c>
      <c r="I33" s="1" t="s">
        <v>33</v>
      </c>
      <c r="J33" s="1" t="s">
        <v>57</v>
      </c>
      <c r="K33">
        <v>0</v>
      </c>
      <c r="L33" s="2">
        <v>44057</v>
      </c>
      <c r="M33" s="1" t="s">
        <v>0</v>
      </c>
      <c r="N33" s="1" t="s">
        <v>24</v>
      </c>
      <c r="O33" s="1"/>
      <c r="P33" s="2">
        <v>43852</v>
      </c>
      <c r="Q33" s="1" t="s">
        <v>25</v>
      </c>
    </row>
    <row r="34" spans="1:17" x14ac:dyDescent="0.25">
      <c r="A34" s="1" t="s">
        <v>318</v>
      </c>
      <c r="B34" t="s">
        <v>364</v>
      </c>
      <c r="C34">
        <v>1</v>
      </c>
      <c r="D34" s="1" t="s">
        <v>20</v>
      </c>
      <c r="E34" s="1" t="s">
        <v>21</v>
      </c>
      <c r="F34" s="2">
        <v>43326</v>
      </c>
      <c r="G34" s="2">
        <v>44240</v>
      </c>
      <c r="H34" s="1" t="s">
        <v>131</v>
      </c>
      <c r="I34" s="1" t="s">
        <v>33</v>
      </c>
      <c r="J34" s="1" t="s">
        <v>57</v>
      </c>
      <c r="K34">
        <v>0</v>
      </c>
      <c r="L34" s="2">
        <v>43875</v>
      </c>
      <c r="M34" s="1" t="s">
        <v>0</v>
      </c>
      <c r="N34" s="1" t="s">
        <v>24</v>
      </c>
      <c r="O34" s="1"/>
      <c r="P34" s="2">
        <v>43852</v>
      </c>
      <c r="Q34" s="1" t="s">
        <v>25</v>
      </c>
    </row>
    <row r="35" spans="1:17" x14ac:dyDescent="0.25">
      <c r="A35" s="1" t="s">
        <v>318</v>
      </c>
      <c r="B35" t="s">
        <v>364</v>
      </c>
      <c r="C35">
        <v>1</v>
      </c>
      <c r="D35" s="1" t="s">
        <v>20</v>
      </c>
      <c r="E35" s="1" t="s">
        <v>21</v>
      </c>
      <c r="F35" s="2">
        <v>43326</v>
      </c>
      <c r="G35" s="2">
        <v>44240</v>
      </c>
      <c r="H35" s="1" t="s">
        <v>131</v>
      </c>
      <c r="I35" s="1" t="s">
        <v>33</v>
      </c>
      <c r="J35" s="1" t="s">
        <v>57</v>
      </c>
      <c r="K35">
        <v>0</v>
      </c>
      <c r="L35" s="2">
        <v>43965</v>
      </c>
      <c r="M35" s="1" t="s">
        <v>0</v>
      </c>
      <c r="N35" s="1" t="s">
        <v>24</v>
      </c>
      <c r="O35" s="1"/>
      <c r="P35" s="2">
        <v>43852</v>
      </c>
      <c r="Q35" s="1" t="s">
        <v>25</v>
      </c>
    </row>
    <row r="36" spans="1:17" x14ac:dyDescent="0.25">
      <c r="A36" s="1" t="s">
        <v>318</v>
      </c>
      <c r="B36" t="s">
        <v>364</v>
      </c>
      <c r="C36">
        <v>1</v>
      </c>
      <c r="D36" s="1" t="s">
        <v>20</v>
      </c>
      <c r="E36" s="1" t="s">
        <v>21</v>
      </c>
      <c r="F36" s="2">
        <v>43326</v>
      </c>
      <c r="G36" s="2">
        <v>44240</v>
      </c>
      <c r="H36" s="1" t="s">
        <v>131</v>
      </c>
      <c r="I36" s="1" t="s">
        <v>33</v>
      </c>
      <c r="J36" s="1" t="s">
        <v>57</v>
      </c>
      <c r="K36">
        <v>0</v>
      </c>
      <c r="L36" s="2">
        <v>43783</v>
      </c>
      <c r="M36" s="1" t="s">
        <v>0</v>
      </c>
      <c r="N36" s="1" t="s">
        <v>24</v>
      </c>
      <c r="O36" s="1"/>
      <c r="P36" s="2">
        <v>43852</v>
      </c>
      <c r="Q36" s="1" t="s">
        <v>25</v>
      </c>
    </row>
    <row r="37" spans="1:17" x14ac:dyDescent="0.25">
      <c r="A37" s="1" t="s">
        <v>318</v>
      </c>
      <c r="B37" t="s">
        <v>364</v>
      </c>
      <c r="C37">
        <v>1</v>
      </c>
      <c r="D37" s="1" t="s">
        <v>20</v>
      </c>
      <c r="E37" s="1" t="s">
        <v>21</v>
      </c>
      <c r="F37" s="2">
        <v>43326</v>
      </c>
      <c r="G37" s="2">
        <v>44240</v>
      </c>
      <c r="H37" s="1" t="s">
        <v>131</v>
      </c>
      <c r="I37" s="1" t="s">
        <v>33</v>
      </c>
      <c r="J37" s="1" t="s">
        <v>57</v>
      </c>
      <c r="K37">
        <v>0</v>
      </c>
      <c r="L37" s="2">
        <v>43418</v>
      </c>
      <c r="M37" s="1" t="s">
        <v>0</v>
      </c>
      <c r="N37" s="1" t="s">
        <v>24</v>
      </c>
      <c r="O37" s="1"/>
      <c r="P37" s="2">
        <v>43852</v>
      </c>
      <c r="Q37" s="1" t="s">
        <v>25</v>
      </c>
    </row>
    <row r="38" spans="1:17" x14ac:dyDescent="0.25">
      <c r="A38" s="1" t="s">
        <v>318</v>
      </c>
      <c r="B38" t="s">
        <v>364</v>
      </c>
      <c r="C38">
        <v>1</v>
      </c>
      <c r="D38" s="1" t="s">
        <v>20</v>
      </c>
      <c r="E38" s="1" t="s">
        <v>21</v>
      </c>
      <c r="F38" s="2">
        <v>43326</v>
      </c>
      <c r="G38" s="2">
        <v>44240</v>
      </c>
      <c r="H38" s="1" t="s">
        <v>131</v>
      </c>
      <c r="I38" s="1" t="s">
        <v>33</v>
      </c>
      <c r="J38" s="1" t="s">
        <v>57</v>
      </c>
      <c r="K38">
        <v>0</v>
      </c>
      <c r="L38" s="2">
        <v>43510</v>
      </c>
      <c r="M38" s="1" t="s">
        <v>0</v>
      </c>
      <c r="N38" s="1" t="s">
        <v>24</v>
      </c>
      <c r="O38" s="1"/>
      <c r="P38" s="2">
        <v>43852</v>
      </c>
      <c r="Q38" s="1" t="s">
        <v>25</v>
      </c>
    </row>
    <row r="39" spans="1:17" x14ac:dyDescent="0.25">
      <c r="A39" s="1" t="s">
        <v>318</v>
      </c>
      <c r="B39" t="s">
        <v>364</v>
      </c>
      <c r="C39">
        <v>1</v>
      </c>
      <c r="D39" s="1" t="s">
        <v>20</v>
      </c>
      <c r="E39" s="1" t="s">
        <v>21</v>
      </c>
      <c r="F39" s="2">
        <v>43326</v>
      </c>
      <c r="G39" s="2">
        <v>44240</v>
      </c>
      <c r="H39" s="1" t="s">
        <v>131</v>
      </c>
      <c r="I39" s="1" t="s">
        <v>33</v>
      </c>
      <c r="J39" s="1" t="s">
        <v>57</v>
      </c>
      <c r="K39">
        <v>0</v>
      </c>
      <c r="L39" s="2">
        <v>43599</v>
      </c>
      <c r="M39" s="1" t="s">
        <v>0</v>
      </c>
      <c r="N39" s="1" t="s">
        <v>24</v>
      </c>
      <c r="O39" s="1"/>
      <c r="P39" s="2">
        <v>43852</v>
      </c>
      <c r="Q39" s="1" t="s">
        <v>25</v>
      </c>
    </row>
    <row r="40" spans="1:17" x14ac:dyDescent="0.25">
      <c r="A40" s="1" t="s">
        <v>318</v>
      </c>
      <c r="B40" t="s">
        <v>364</v>
      </c>
      <c r="C40">
        <v>1</v>
      </c>
      <c r="D40" s="1" t="s">
        <v>20</v>
      </c>
      <c r="E40" s="1" t="s">
        <v>21</v>
      </c>
      <c r="F40" s="2">
        <v>43326</v>
      </c>
      <c r="G40" s="2">
        <v>44240</v>
      </c>
      <c r="H40" s="1" t="s">
        <v>131</v>
      </c>
      <c r="I40" s="1" t="s">
        <v>33</v>
      </c>
      <c r="J40" s="1" t="s">
        <v>57</v>
      </c>
      <c r="K40">
        <v>0</v>
      </c>
      <c r="L40" s="2">
        <v>43691</v>
      </c>
      <c r="M40" s="1" t="s">
        <v>0</v>
      </c>
      <c r="N40" s="1" t="s">
        <v>24</v>
      </c>
      <c r="O40" s="1"/>
      <c r="P40" s="2">
        <v>43852</v>
      </c>
      <c r="Q40" s="1" t="s">
        <v>25</v>
      </c>
    </row>
    <row r="41" spans="1:17" x14ac:dyDescent="0.25">
      <c r="A41" s="1" t="s">
        <v>318</v>
      </c>
      <c r="B41" t="s">
        <v>364</v>
      </c>
      <c r="C41">
        <v>1</v>
      </c>
      <c r="D41" s="1" t="s">
        <v>20</v>
      </c>
      <c r="E41" s="1" t="s">
        <v>21</v>
      </c>
      <c r="F41" s="2">
        <v>43326</v>
      </c>
      <c r="G41" s="2">
        <v>44240</v>
      </c>
      <c r="H41" s="1" t="s">
        <v>131</v>
      </c>
      <c r="I41" s="1" t="s">
        <v>33</v>
      </c>
      <c r="J41" s="1" t="s">
        <v>57</v>
      </c>
      <c r="K41">
        <v>0</v>
      </c>
      <c r="L41" s="2">
        <v>43326</v>
      </c>
      <c r="M41" s="1" t="s">
        <v>0</v>
      </c>
      <c r="N41" s="1" t="s">
        <v>24</v>
      </c>
      <c r="O41" s="1"/>
      <c r="P41" s="2">
        <v>43852</v>
      </c>
      <c r="Q41" s="1" t="s">
        <v>25</v>
      </c>
    </row>
    <row r="42" spans="1:17" x14ac:dyDescent="0.25">
      <c r="A42" s="1" t="s">
        <v>318</v>
      </c>
      <c r="B42" t="s">
        <v>365</v>
      </c>
      <c r="C42">
        <v>1</v>
      </c>
      <c r="D42" s="1" t="s">
        <v>20</v>
      </c>
      <c r="E42" s="1" t="s">
        <v>21</v>
      </c>
      <c r="F42" s="2">
        <v>43368</v>
      </c>
      <c r="G42" s="2">
        <v>44098</v>
      </c>
      <c r="H42" s="1" t="s">
        <v>131</v>
      </c>
      <c r="I42" s="1" t="s">
        <v>33</v>
      </c>
      <c r="J42" s="1" t="s">
        <v>57</v>
      </c>
      <c r="K42">
        <v>0</v>
      </c>
      <c r="L42" s="2">
        <v>43915</v>
      </c>
      <c r="M42" s="1" t="s">
        <v>0</v>
      </c>
      <c r="N42" s="1" t="s">
        <v>24</v>
      </c>
      <c r="O42" s="1"/>
      <c r="P42" s="2">
        <v>43852</v>
      </c>
      <c r="Q42" s="1" t="s">
        <v>25</v>
      </c>
    </row>
    <row r="43" spans="1:17" x14ac:dyDescent="0.25">
      <c r="A43" s="1" t="s">
        <v>318</v>
      </c>
      <c r="B43" t="s">
        <v>365</v>
      </c>
      <c r="C43">
        <v>1</v>
      </c>
      <c r="D43" s="1" t="s">
        <v>20</v>
      </c>
      <c r="E43" s="1" t="s">
        <v>21</v>
      </c>
      <c r="F43" s="2">
        <v>43368</v>
      </c>
      <c r="G43" s="2">
        <v>44098</v>
      </c>
      <c r="H43" s="1" t="s">
        <v>131</v>
      </c>
      <c r="I43" s="1" t="s">
        <v>33</v>
      </c>
      <c r="J43" s="1" t="s">
        <v>57</v>
      </c>
      <c r="K43">
        <v>0</v>
      </c>
      <c r="L43" s="2">
        <v>43459</v>
      </c>
      <c r="M43" s="1" t="s">
        <v>0</v>
      </c>
      <c r="N43" s="1" t="s">
        <v>24</v>
      </c>
      <c r="O43" s="1"/>
      <c r="P43" s="2">
        <v>43852</v>
      </c>
      <c r="Q43" s="1" t="s">
        <v>25</v>
      </c>
    </row>
    <row r="44" spans="1:17" x14ac:dyDescent="0.25">
      <c r="A44" s="1" t="s">
        <v>318</v>
      </c>
      <c r="B44" t="s">
        <v>365</v>
      </c>
      <c r="C44">
        <v>1</v>
      </c>
      <c r="D44" s="1" t="s">
        <v>20</v>
      </c>
      <c r="E44" s="1" t="s">
        <v>21</v>
      </c>
      <c r="F44" s="2">
        <v>43368</v>
      </c>
      <c r="G44" s="2">
        <v>44098</v>
      </c>
      <c r="H44" s="1" t="s">
        <v>131</v>
      </c>
      <c r="I44" s="1" t="s">
        <v>33</v>
      </c>
      <c r="J44" s="1" t="s">
        <v>57</v>
      </c>
      <c r="K44">
        <v>0</v>
      </c>
      <c r="L44" s="2">
        <v>43549</v>
      </c>
      <c r="M44" s="1" t="s">
        <v>0</v>
      </c>
      <c r="N44" s="1" t="s">
        <v>24</v>
      </c>
      <c r="O44" s="1"/>
      <c r="P44" s="2">
        <v>43852</v>
      </c>
      <c r="Q44" s="1" t="s">
        <v>25</v>
      </c>
    </row>
    <row r="45" spans="1:17" x14ac:dyDescent="0.25">
      <c r="A45" s="1" t="s">
        <v>318</v>
      </c>
      <c r="B45" t="s">
        <v>365</v>
      </c>
      <c r="C45">
        <v>1</v>
      </c>
      <c r="D45" s="1" t="s">
        <v>20</v>
      </c>
      <c r="E45" s="1" t="s">
        <v>21</v>
      </c>
      <c r="F45" s="2">
        <v>43368</v>
      </c>
      <c r="G45" s="2">
        <v>44098</v>
      </c>
      <c r="H45" s="1" t="s">
        <v>131</v>
      </c>
      <c r="I45" s="1" t="s">
        <v>33</v>
      </c>
      <c r="J45" s="1" t="s">
        <v>57</v>
      </c>
      <c r="K45">
        <v>0</v>
      </c>
      <c r="L45" s="2">
        <v>43641</v>
      </c>
      <c r="M45" s="1" t="s">
        <v>0</v>
      </c>
      <c r="N45" s="1" t="s">
        <v>24</v>
      </c>
      <c r="O45" s="1"/>
      <c r="P45" s="2">
        <v>43852</v>
      </c>
      <c r="Q45" s="1" t="s">
        <v>25</v>
      </c>
    </row>
    <row r="46" spans="1:17" x14ac:dyDescent="0.25">
      <c r="A46" s="1" t="s">
        <v>318</v>
      </c>
      <c r="B46" t="s">
        <v>365</v>
      </c>
      <c r="C46">
        <v>1</v>
      </c>
      <c r="D46" s="1" t="s">
        <v>20</v>
      </c>
      <c r="E46" s="1" t="s">
        <v>21</v>
      </c>
      <c r="F46" s="2">
        <v>43368</v>
      </c>
      <c r="G46" s="2">
        <v>44098</v>
      </c>
      <c r="H46" s="1" t="s">
        <v>131</v>
      </c>
      <c r="I46" s="1" t="s">
        <v>33</v>
      </c>
      <c r="J46" s="1" t="s">
        <v>57</v>
      </c>
      <c r="K46">
        <v>0</v>
      </c>
      <c r="L46" s="2">
        <v>43733</v>
      </c>
      <c r="M46" s="1" t="s">
        <v>0</v>
      </c>
      <c r="N46" s="1" t="s">
        <v>24</v>
      </c>
      <c r="O46" s="1"/>
      <c r="P46" s="2">
        <v>43852</v>
      </c>
      <c r="Q46" s="1" t="s">
        <v>25</v>
      </c>
    </row>
    <row r="47" spans="1:17" x14ac:dyDescent="0.25">
      <c r="A47" s="1" t="s">
        <v>318</v>
      </c>
      <c r="B47" t="s">
        <v>365</v>
      </c>
      <c r="C47">
        <v>1</v>
      </c>
      <c r="D47" s="1" t="s">
        <v>20</v>
      </c>
      <c r="E47" s="1" t="s">
        <v>21</v>
      </c>
      <c r="F47" s="2">
        <v>43368</v>
      </c>
      <c r="G47" s="2">
        <v>44098</v>
      </c>
      <c r="H47" s="1" t="s">
        <v>131</v>
      </c>
      <c r="I47" s="1" t="s">
        <v>33</v>
      </c>
      <c r="J47" s="1" t="s">
        <v>57</v>
      </c>
      <c r="K47">
        <v>0</v>
      </c>
      <c r="L47" s="2">
        <v>43824</v>
      </c>
      <c r="M47" s="1" t="s">
        <v>0</v>
      </c>
      <c r="N47" s="1" t="s">
        <v>24</v>
      </c>
      <c r="O47" s="1"/>
      <c r="P47" s="2">
        <v>43852</v>
      </c>
      <c r="Q47" s="1" t="s">
        <v>25</v>
      </c>
    </row>
    <row r="48" spans="1:17" x14ac:dyDescent="0.25">
      <c r="A48" s="1" t="s">
        <v>318</v>
      </c>
      <c r="B48" t="s">
        <v>365</v>
      </c>
      <c r="C48">
        <v>1</v>
      </c>
      <c r="D48" s="1" t="s">
        <v>20</v>
      </c>
      <c r="E48" s="1" t="s">
        <v>21</v>
      </c>
      <c r="F48" s="2">
        <v>43368</v>
      </c>
      <c r="G48" s="2">
        <v>44098</v>
      </c>
      <c r="H48" s="1" t="s">
        <v>131</v>
      </c>
      <c r="I48" s="1" t="s">
        <v>33</v>
      </c>
      <c r="J48" s="1" t="s">
        <v>57</v>
      </c>
      <c r="K48">
        <v>0</v>
      </c>
      <c r="L48" s="2">
        <v>43368</v>
      </c>
      <c r="M48" s="1" t="s">
        <v>0</v>
      </c>
      <c r="N48" s="1" t="s">
        <v>24</v>
      </c>
      <c r="O48" s="1"/>
      <c r="P48" s="2">
        <v>43852</v>
      </c>
      <c r="Q48" s="1" t="s">
        <v>25</v>
      </c>
    </row>
    <row r="49" spans="1:17" x14ac:dyDescent="0.25">
      <c r="A49" s="1" t="s">
        <v>318</v>
      </c>
      <c r="B49" t="s">
        <v>367</v>
      </c>
      <c r="C49">
        <v>1</v>
      </c>
      <c r="D49" s="1" t="s">
        <v>20</v>
      </c>
      <c r="E49" s="1" t="s">
        <v>31</v>
      </c>
      <c r="F49" s="2">
        <v>43474</v>
      </c>
      <c r="G49" s="2">
        <v>43654</v>
      </c>
      <c r="H49" s="1" t="s">
        <v>131</v>
      </c>
      <c r="I49" s="1" t="s">
        <v>33</v>
      </c>
      <c r="J49" s="1" t="s">
        <v>57</v>
      </c>
      <c r="K49">
        <v>0</v>
      </c>
      <c r="L49" s="2">
        <v>43474</v>
      </c>
      <c r="M49" s="1" t="s">
        <v>0</v>
      </c>
      <c r="N49" s="1" t="s">
        <v>24</v>
      </c>
      <c r="O49" s="1"/>
      <c r="P49" s="2">
        <v>43852</v>
      </c>
      <c r="Q49" s="1" t="s">
        <v>25</v>
      </c>
    </row>
    <row r="50" spans="1:17" x14ac:dyDescent="0.25">
      <c r="A50" s="1" t="s">
        <v>318</v>
      </c>
      <c r="B50" t="s">
        <v>369</v>
      </c>
      <c r="C50">
        <v>1</v>
      </c>
      <c r="D50" s="1" t="s">
        <v>20</v>
      </c>
      <c r="E50" s="1" t="s">
        <v>31</v>
      </c>
      <c r="F50" s="2">
        <v>43551</v>
      </c>
      <c r="G50" s="2">
        <v>43734</v>
      </c>
      <c r="H50" s="1" t="s">
        <v>131</v>
      </c>
      <c r="I50" s="1" t="s">
        <v>33</v>
      </c>
      <c r="J50" s="1" t="s">
        <v>57</v>
      </c>
      <c r="K50">
        <v>0</v>
      </c>
      <c r="L50" s="2">
        <v>43551</v>
      </c>
      <c r="M50" s="1" t="s">
        <v>0</v>
      </c>
      <c r="N50" s="1" t="s">
        <v>24</v>
      </c>
      <c r="O50" s="1"/>
      <c r="P50" s="2">
        <v>43852</v>
      </c>
      <c r="Q50" s="1" t="s">
        <v>25</v>
      </c>
    </row>
    <row r="51" spans="1:17" x14ac:dyDescent="0.25">
      <c r="A51" s="1" t="s">
        <v>318</v>
      </c>
      <c r="B51" t="s">
        <v>370</v>
      </c>
      <c r="C51">
        <v>1</v>
      </c>
      <c r="D51" s="1" t="s">
        <v>20</v>
      </c>
      <c r="E51" s="1" t="s">
        <v>21</v>
      </c>
      <c r="F51" s="2">
        <v>43549</v>
      </c>
      <c r="G51" s="2">
        <v>44279</v>
      </c>
      <c r="H51" s="1" t="s">
        <v>131</v>
      </c>
      <c r="I51" s="1" t="s">
        <v>33</v>
      </c>
      <c r="J51" s="1" t="s">
        <v>57</v>
      </c>
      <c r="K51">
        <v>0</v>
      </c>
      <c r="L51" s="2">
        <v>44173</v>
      </c>
      <c r="M51" s="1" t="s">
        <v>0</v>
      </c>
      <c r="N51" s="1" t="s">
        <v>24</v>
      </c>
      <c r="O51" s="1"/>
      <c r="P51" s="2">
        <v>43852</v>
      </c>
      <c r="Q51" s="1" t="s">
        <v>25</v>
      </c>
    </row>
    <row r="52" spans="1:17" x14ac:dyDescent="0.25">
      <c r="A52" s="1" t="s">
        <v>318</v>
      </c>
      <c r="B52" t="s">
        <v>370</v>
      </c>
      <c r="C52">
        <v>1</v>
      </c>
      <c r="D52" s="1" t="s">
        <v>20</v>
      </c>
      <c r="E52" s="1" t="s">
        <v>21</v>
      </c>
      <c r="F52" s="2">
        <v>43549</v>
      </c>
      <c r="G52" s="2">
        <v>44279</v>
      </c>
      <c r="H52" s="1" t="s">
        <v>131</v>
      </c>
      <c r="I52" s="1" t="s">
        <v>33</v>
      </c>
      <c r="J52" s="1" t="s">
        <v>57</v>
      </c>
      <c r="K52">
        <v>0</v>
      </c>
      <c r="L52" s="2">
        <v>44173</v>
      </c>
      <c r="M52" s="1" t="s">
        <v>0</v>
      </c>
      <c r="N52" s="1" t="s">
        <v>24</v>
      </c>
      <c r="O52" s="1"/>
      <c r="P52" s="2">
        <v>43852</v>
      </c>
      <c r="Q52" s="1" t="s">
        <v>25</v>
      </c>
    </row>
    <row r="53" spans="1:17" x14ac:dyDescent="0.25">
      <c r="A53" s="1" t="s">
        <v>318</v>
      </c>
      <c r="B53" t="s">
        <v>370</v>
      </c>
      <c r="C53">
        <v>1</v>
      </c>
      <c r="D53" s="1" t="s">
        <v>20</v>
      </c>
      <c r="E53" s="1" t="s">
        <v>21</v>
      </c>
      <c r="F53" s="2">
        <v>43549</v>
      </c>
      <c r="G53" s="2">
        <v>44279</v>
      </c>
      <c r="H53" s="1" t="s">
        <v>131</v>
      </c>
      <c r="I53" s="1" t="s">
        <v>33</v>
      </c>
      <c r="J53" s="1" t="s">
        <v>57</v>
      </c>
      <c r="K53">
        <v>0</v>
      </c>
      <c r="L53" s="2">
        <v>43861</v>
      </c>
      <c r="M53" s="1" t="s">
        <v>0</v>
      </c>
      <c r="N53" s="1" t="s">
        <v>24</v>
      </c>
      <c r="O53" s="1"/>
      <c r="P53" s="2">
        <v>43852</v>
      </c>
      <c r="Q53" s="1" t="s">
        <v>25</v>
      </c>
    </row>
    <row r="54" spans="1:17" x14ac:dyDescent="0.25">
      <c r="A54" s="1" t="s">
        <v>318</v>
      </c>
      <c r="B54" t="s">
        <v>370</v>
      </c>
      <c r="C54">
        <v>1</v>
      </c>
      <c r="D54" s="1" t="s">
        <v>20</v>
      </c>
      <c r="E54" s="1" t="s">
        <v>21</v>
      </c>
      <c r="F54" s="2">
        <v>43549</v>
      </c>
      <c r="G54" s="2">
        <v>44279</v>
      </c>
      <c r="H54" s="1" t="s">
        <v>131</v>
      </c>
      <c r="I54" s="1" t="s">
        <v>33</v>
      </c>
      <c r="J54" s="1" t="s">
        <v>57</v>
      </c>
      <c r="K54">
        <v>0</v>
      </c>
      <c r="L54" s="2">
        <v>43965</v>
      </c>
      <c r="M54" s="1" t="s">
        <v>0</v>
      </c>
      <c r="N54" s="1" t="s">
        <v>24</v>
      </c>
      <c r="O54" s="1"/>
      <c r="P54" s="2">
        <v>43852</v>
      </c>
      <c r="Q54" s="1" t="s">
        <v>25</v>
      </c>
    </row>
    <row r="55" spans="1:17" x14ac:dyDescent="0.25">
      <c r="A55" s="1" t="s">
        <v>318</v>
      </c>
      <c r="B55" t="s">
        <v>370</v>
      </c>
      <c r="C55">
        <v>1</v>
      </c>
      <c r="D55" s="1" t="s">
        <v>20</v>
      </c>
      <c r="E55" s="1" t="s">
        <v>21</v>
      </c>
      <c r="F55" s="2">
        <v>43549</v>
      </c>
      <c r="G55" s="2">
        <v>44279</v>
      </c>
      <c r="H55" s="1" t="s">
        <v>131</v>
      </c>
      <c r="I55" s="1" t="s">
        <v>33</v>
      </c>
      <c r="J55" s="1" t="s">
        <v>57</v>
      </c>
      <c r="K55">
        <v>0</v>
      </c>
      <c r="L55" s="2">
        <v>44069</v>
      </c>
      <c r="M55" s="1" t="s">
        <v>0</v>
      </c>
      <c r="N55" s="1" t="s">
        <v>24</v>
      </c>
      <c r="O55" s="1"/>
      <c r="P55" s="2">
        <v>43852</v>
      </c>
      <c r="Q55" s="1" t="s">
        <v>25</v>
      </c>
    </row>
    <row r="56" spans="1:17" x14ac:dyDescent="0.25">
      <c r="A56" s="1" t="s">
        <v>318</v>
      </c>
      <c r="B56" t="s">
        <v>370</v>
      </c>
      <c r="C56">
        <v>1</v>
      </c>
      <c r="D56" s="1" t="s">
        <v>20</v>
      </c>
      <c r="E56" s="1" t="s">
        <v>21</v>
      </c>
      <c r="F56" s="2">
        <v>43549</v>
      </c>
      <c r="G56" s="2">
        <v>44279</v>
      </c>
      <c r="H56" s="1" t="s">
        <v>131</v>
      </c>
      <c r="I56" s="1" t="s">
        <v>33</v>
      </c>
      <c r="J56" s="1" t="s">
        <v>57</v>
      </c>
      <c r="K56">
        <v>0</v>
      </c>
      <c r="L56" s="2">
        <v>43653</v>
      </c>
      <c r="M56" s="1" t="s">
        <v>0</v>
      </c>
      <c r="N56" s="1" t="s">
        <v>24</v>
      </c>
      <c r="O56" s="1"/>
      <c r="P56" s="2">
        <v>43852</v>
      </c>
      <c r="Q56" s="1" t="s">
        <v>25</v>
      </c>
    </row>
    <row r="57" spans="1:17" x14ac:dyDescent="0.25">
      <c r="A57" s="1" t="s">
        <v>318</v>
      </c>
      <c r="B57" t="s">
        <v>370</v>
      </c>
      <c r="C57">
        <v>1</v>
      </c>
      <c r="D57" s="1" t="s">
        <v>20</v>
      </c>
      <c r="E57" s="1" t="s">
        <v>21</v>
      </c>
      <c r="F57" s="2">
        <v>43549</v>
      </c>
      <c r="G57" s="2">
        <v>44279</v>
      </c>
      <c r="H57" s="1" t="s">
        <v>131</v>
      </c>
      <c r="I57" s="1" t="s">
        <v>33</v>
      </c>
      <c r="J57" s="1" t="s">
        <v>57</v>
      </c>
      <c r="K57">
        <v>0</v>
      </c>
      <c r="L57" s="2">
        <v>43757</v>
      </c>
      <c r="M57" s="1" t="s">
        <v>0</v>
      </c>
      <c r="N57" s="1" t="s">
        <v>24</v>
      </c>
      <c r="O57" s="1"/>
      <c r="P57" s="2">
        <v>43852</v>
      </c>
      <c r="Q57" s="1" t="s">
        <v>25</v>
      </c>
    </row>
    <row r="58" spans="1:17" x14ac:dyDescent="0.25">
      <c r="A58" s="1" t="s">
        <v>318</v>
      </c>
      <c r="B58" t="s">
        <v>370</v>
      </c>
      <c r="C58">
        <v>1</v>
      </c>
      <c r="D58" s="1" t="s">
        <v>20</v>
      </c>
      <c r="E58" s="1" t="s">
        <v>21</v>
      </c>
      <c r="F58" s="2">
        <v>43549</v>
      </c>
      <c r="G58" s="2">
        <v>44279</v>
      </c>
      <c r="H58" s="1" t="s">
        <v>131</v>
      </c>
      <c r="I58" s="1" t="s">
        <v>33</v>
      </c>
      <c r="J58" s="1" t="s">
        <v>57</v>
      </c>
      <c r="K58">
        <v>0</v>
      </c>
      <c r="L58" s="2">
        <v>43549</v>
      </c>
      <c r="M58" s="1" t="s">
        <v>0</v>
      </c>
      <c r="N58" s="1" t="s">
        <v>24</v>
      </c>
      <c r="O58" s="1"/>
      <c r="P58" s="2">
        <v>43852</v>
      </c>
      <c r="Q58" s="1" t="s">
        <v>25</v>
      </c>
    </row>
    <row r="59" spans="1:17" x14ac:dyDescent="0.25">
      <c r="A59" s="1" t="s">
        <v>318</v>
      </c>
      <c r="B59" t="s">
        <v>376</v>
      </c>
      <c r="C59">
        <v>11</v>
      </c>
      <c r="D59" s="1" t="s">
        <v>98</v>
      </c>
      <c r="E59" s="1" t="s">
        <v>21</v>
      </c>
      <c r="F59" s="2">
        <v>43655</v>
      </c>
      <c r="G59" s="2">
        <v>43746</v>
      </c>
      <c r="H59" s="1" t="s">
        <v>131</v>
      </c>
      <c r="I59" s="1" t="s">
        <v>33</v>
      </c>
      <c r="J59" s="1" t="s">
        <v>57</v>
      </c>
      <c r="K59">
        <v>0</v>
      </c>
      <c r="L59" s="2">
        <v>43655</v>
      </c>
      <c r="M59" s="1" t="s">
        <v>0</v>
      </c>
      <c r="N59" s="1" t="s">
        <v>23</v>
      </c>
      <c r="O59" s="1"/>
      <c r="P59" s="2">
        <v>43852</v>
      </c>
      <c r="Q59" s="1" t="s">
        <v>25</v>
      </c>
    </row>
    <row r="60" spans="1:17" x14ac:dyDescent="0.25">
      <c r="A60" s="1" t="s">
        <v>318</v>
      </c>
      <c r="B60" t="s">
        <v>381</v>
      </c>
      <c r="C60">
        <v>1</v>
      </c>
      <c r="D60" s="1" t="s">
        <v>20</v>
      </c>
      <c r="E60" s="1" t="s">
        <v>21</v>
      </c>
      <c r="F60" s="2">
        <v>43556</v>
      </c>
      <c r="G60" s="2">
        <v>43921</v>
      </c>
      <c r="H60" s="1" t="s">
        <v>131</v>
      </c>
      <c r="I60" s="1" t="s">
        <v>33</v>
      </c>
      <c r="J60" s="1" t="s">
        <v>23</v>
      </c>
      <c r="K60">
        <v>0</v>
      </c>
      <c r="L60" s="2">
        <v>43556</v>
      </c>
      <c r="M60" s="1" t="s">
        <v>0</v>
      </c>
      <c r="N60" s="1" t="s">
        <v>24</v>
      </c>
      <c r="O60" s="1"/>
      <c r="P60" s="2">
        <v>43852</v>
      </c>
      <c r="Q60" s="1" t="s">
        <v>25</v>
      </c>
    </row>
    <row r="61" spans="1:17" x14ac:dyDescent="0.25">
      <c r="A61" s="1" t="s">
        <v>397</v>
      </c>
      <c r="B61" t="s">
        <v>671</v>
      </c>
      <c r="C61">
        <v>13</v>
      </c>
      <c r="D61" s="1" t="s">
        <v>135</v>
      </c>
      <c r="E61" s="1" t="s">
        <v>21</v>
      </c>
      <c r="F61" s="2">
        <v>43322</v>
      </c>
      <c r="G61" s="2">
        <v>43625</v>
      </c>
      <c r="H61" s="1" t="s">
        <v>34</v>
      </c>
      <c r="I61" s="1" t="s">
        <v>35</v>
      </c>
      <c r="J61" s="1" t="s">
        <v>28</v>
      </c>
      <c r="K61">
        <v>0</v>
      </c>
      <c r="L61" s="2">
        <v>43398</v>
      </c>
      <c r="M61" s="1" t="s">
        <v>0</v>
      </c>
      <c r="N61" s="1" t="s">
        <v>43</v>
      </c>
      <c r="O61" s="1"/>
      <c r="P61" s="2">
        <v>43852</v>
      </c>
      <c r="Q61" s="1" t="s">
        <v>25</v>
      </c>
    </row>
    <row r="62" spans="1:17" x14ac:dyDescent="0.25">
      <c r="A62" s="1" t="s">
        <v>397</v>
      </c>
      <c r="B62" t="s">
        <v>672</v>
      </c>
      <c r="C62">
        <v>13</v>
      </c>
      <c r="D62" s="1" t="s">
        <v>135</v>
      </c>
      <c r="E62" s="1" t="s">
        <v>31</v>
      </c>
      <c r="F62" s="2">
        <v>43284</v>
      </c>
      <c r="G62" s="2">
        <v>43648</v>
      </c>
      <c r="H62" s="1" t="s">
        <v>34</v>
      </c>
      <c r="I62" s="1" t="s">
        <v>40</v>
      </c>
      <c r="J62" s="1" t="s">
        <v>23</v>
      </c>
      <c r="K62">
        <v>0</v>
      </c>
      <c r="L62" s="2">
        <v>43284</v>
      </c>
      <c r="M62" s="1" t="s">
        <v>0</v>
      </c>
      <c r="N62" s="1" t="s">
        <v>23</v>
      </c>
      <c r="O62" s="1"/>
      <c r="P62" s="2">
        <v>43852</v>
      </c>
      <c r="Q62" s="1" t="s">
        <v>25</v>
      </c>
    </row>
    <row r="63" spans="1:17" x14ac:dyDescent="0.25">
      <c r="A63" s="1" t="s">
        <v>397</v>
      </c>
      <c r="B63" t="s">
        <v>422</v>
      </c>
      <c r="C63">
        <v>3</v>
      </c>
      <c r="D63" s="1" t="s">
        <v>55</v>
      </c>
      <c r="E63" s="1" t="s">
        <v>21</v>
      </c>
      <c r="F63" s="2">
        <v>43405</v>
      </c>
      <c r="G63" s="2">
        <v>43769</v>
      </c>
      <c r="H63" s="1" t="s">
        <v>34</v>
      </c>
      <c r="I63" s="1" t="s">
        <v>56</v>
      </c>
      <c r="J63" s="1" t="s">
        <v>23</v>
      </c>
      <c r="K63">
        <v>0</v>
      </c>
      <c r="L63" s="2">
        <v>43405</v>
      </c>
      <c r="M63" s="1" t="s">
        <v>0</v>
      </c>
      <c r="N63" s="1" t="s">
        <v>24</v>
      </c>
      <c r="O63" s="1"/>
      <c r="P63" s="2">
        <v>43852</v>
      </c>
      <c r="Q63" s="1" t="s">
        <v>25</v>
      </c>
    </row>
    <row r="64" spans="1:17" x14ac:dyDescent="0.25">
      <c r="A64" s="1" t="s">
        <v>397</v>
      </c>
      <c r="B64" t="s">
        <v>423</v>
      </c>
      <c r="C64">
        <v>3</v>
      </c>
      <c r="D64" s="1" t="s">
        <v>55</v>
      </c>
      <c r="E64" s="1" t="s">
        <v>21</v>
      </c>
      <c r="F64" s="2">
        <v>43405</v>
      </c>
      <c r="G64" s="2">
        <v>43769</v>
      </c>
      <c r="H64" s="1" t="s">
        <v>35</v>
      </c>
      <c r="I64" s="1" t="s">
        <v>56</v>
      </c>
      <c r="J64" s="1" t="s">
        <v>23</v>
      </c>
      <c r="K64">
        <v>0</v>
      </c>
      <c r="L64" s="2">
        <v>43405</v>
      </c>
      <c r="M64" s="1" t="s">
        <v>0</v>
      </c>
      <c r="N64" s="1" t="s">
        <v>24</v>
      </c>
      <c r="O64" s="1"/>
      <c r="P64" s="2">
        <v>43852</v>
      </c>
      <c r="Q64" s="1" t="s">
        <v>25</v>
      </c>
    </row>
    <row r="65" spans="1:17" x14ac:dyDescent="0.25">
      <c r="A65" s="1" t="s">
        <v>397</v>
      </c>
      <c r="B65" t="s">
        <v>424</v>
      </c>
      <c r="C65">
        <v>3</v>
      </c>
      <c r="D65" s="1" t="s">
        <v>55</v>
      </c>
      <c r="E65" s="1" t="s">
        <v>21</v>
      </c>
      <c r="F65" s="2">
        <v>43405</v>
      </c>
      <c r="G65" s="2">
        <v>43769</v>
      </c>
      <c r="H65" s="1" t="s">
        <v>32</v>
      </c>
      <c r="I65" s="1" t="s">
        <v>56</v>
      </c>
      <c r="J65" s="1" t="s">
        <v>23</v>
      </c>
      <c r="K65">
        <v>0</v>
      </c>
      <c r="L65" s="2">
        <v>43405</v>
      </c>
      <c r="M65" s="1" t="s">
        <v>0</v>
      </c>
      <c r="N65" s="1" t="s">
        <v>24</v>
      </c>
      <c r="O65" s="1"/>
      <c r="P65" s="2">
        <v>43852</v>
      </c>
      <c r="Q65" s="1" t="s">
        <v>25</v>
      </c>
    </row>
    <row r="66" spans="1:17" x14ac:dyDescent="0.25">
      <c r="A66" s="1" t="s">
        <v>397</v>
      </c>
      <c r="B66" t="s">
        <v>673</v>
      </c>
      <c r="C66">
        <v>10</v>
      </c>
      <c r="D66" s="1" t="s">
        <v>38</v>
      </c>
      <c r="E66" s="1" t="s">
        <v>31</v>
      </c>
      <c r="F66" s="2">
        <v>43191</v>
      </c>
      <c r="G66" s="2">
        <v>43555</v>
      </c>
      <c r="H66" s="1" t="s">
        <v>39</v>
      </c>
      <c r="I66" s="1" t="s">
        <v>40</v>
      </c>
      <c r="J66" s="1" t="s">
        <v>23</v>
      </c>
      <c r="K66">
        <v>0</v>
      </c>
      <c r="L66" s="2">
        <v>43191</v>
      </c>
      <c r="M66" s="1" t="s">
        <v>0</v>
      </c>
      <c r="N66" s="1" t="s">
        <v>24</v>
      </c>
      <c r="O66" s="1"/>
      <c r="P66" s="2">
        <v>43852</v>
      </c>
      <c r="Q66" s="1" t="s">
        <v>25</v>
      </c>
    </row>
    <row r="67" spans="1:17" x14ac:dyDescent="0.25">
      <c r="A67" s="1" t="s">
        <v>397</v>
      </c>
      <c r="B67" t="s">
        <v>445</v>
      </c>
      <c r="C67">
        <v>3</v>
      </c>
      <c r="D67" s="1" t="s">
        <v>55</v>
      </c>
      <c r="E67" s="1" t="s">
        <v>31</v>
      </c>
      <c r="F67" s="2">
        <v>43304</v>
      </c>
      <c r="G67" s="2">
        <v>43666</v>
      </c>
      <c r="H67" s="1" t="s">
        <v>35</v>
      </c>
      <c r="I67" s="1" t="s">
        <v>56</v>
      </c>
      <c r="J67" s="1" t="s">
        <v>23</v>
      </c>
      <c r="K67">
        <v>0</v>
      </c>
      <c r="L67" s="2">
        <v>43304</v>
      </c>
      <c r="M67" s="1" t="s">
        <v>0</v>
      </c>
      <c r="N67" s="1" t="s">
        <v>24</v>
      </c>
      <c r="O67" s="1"/>
      <c r="P67" s="2">
        <v>43852</v>
      </c>
      <c r="Q67" s="1" t="s">
        <v>25</v>
      </c>
    </row>
    <row r="68" spans="1:17" x14ac:dyDescent="0.25">
      <c r="A68" s="1" t="s">
        <v>397</v>
      </c>
      <c r="B68" t="s">
        <v>446</v>
      </c>
      <c r="C68">
        <v>3</v>
      </c>
      <c r="D68" s="1" t="s">
        <v>55</v>
      </c>
      <c r="E68" s="1" t="s">
        <v>21</v>
      </c>
      <c r="F68" s="2">
        <v>43669</v>
      </c>
      <c r="G68" s="2">
        <v>44032</v>
      </c>
      <c r="H68" s="1" t="s">
        <v>35</v>
      </c>
      <c r="I68" s="1" t="s">
        <v>56</v>
      </c>
      <c r="J68" s="1" t="s">
        <v>23</v>
      </c>
      <c r="K68">
        <v>0</v>
      </c>
      <c r="L68" s="2">
        <v>43669</v>
      </c>
      <c r="M68" s="1" t="s">
        <v>0</v>
      </c>
      <c r="N68" s="1" t="s">
        <v>23</v>
      </c>
      <c r="O68" s="1"/>
      <c r="P68" s="2">
        <v>43852</v>
      </c>
      <c r="Q68" s="1" t="s">
        <v>25</v>
      </c>
    </row>
    <row r="69" spans="1:17" x14ac:dyDescent="0.25">
      <c r="A69" s="1" t="s">
        <v>26</v>
      </c>
      <c r="B69" t="s">
        <v>674</v>
      </c>
      <c r="C69">
        <v>2</v>
      </c>
      <c r="D69" s="1" t="s">
        <v>27</v>
      </c>
      <c r="E69" s="1" t="s">
        <v>21</v>
      </c>
      <c r="F69" s="2">
        <v>43586</v>
      </c>
      <c r="G69" s="2">
        <v>43951</v>
      </c>
      <c r="H69" s="1" t="s">
        <v>22</v>
      </c>
      <c r="I69" s="1" t="s">
        <v>22</v>
      </c>
      <c r="J69" s="1" t="s">
        <v>28</v>
      </c>
      <c r="K69">
        <v>23590.71</v>
      </c>
      <c r="L69" s="2">
        <v>43586</v>
      </c>
      <c r="M69" s="1" t="s">
        <v>0</v>
      </c>
      <c r="N69" s="1" t="s">
        <v>24</v>
      </c>
      <c r="O69" s="1"/>
      <c r="P69" s="2">
        <v>43852</v>
      </c>
      <c r="Q69" s="1" t="s">
        <v>25</v>
      </c>
    </row>
    <row r="70" spans="1:17" x14ac:dyDescent="0.25">
      <c r="A70" s="1" t="s">
        <v>36</v>
      </c>
      <c r="B70" t="s">
        <v>37</v>
      </c>
      <c r="C70">
        <v>10</v>
      </c>
      <c r="D70" s="1" t="s">
        <v>38</v>
      </c>
      <c r="E70" s="1" t="s">
        <v>21</v>
      </c>
      <c r="F70" s="2">
        <v>43497</v>
      </c>
      <c r="G70" s="2">
        <v>43861</v>
      </c>
      <c r="H70" s="1" t="s">
        <v>39</v>
      </c>
      <c r="I70" s="1" t="s">
        <v>40</v>
      </c>
      <c r="J70" s="1" t="s">
        <v>23</v>
      </c>
      <c r="K70">
        <v>1825.43</v>
      </c>
      <c r="L70" s="2">
        <v>43497</v>
      </c>
      <c r="M70" s="1" t="s">
        <v>0</v>
      </c>
      <c r="N70" s="1" t="s">
        <v>24</v>
      </c>
      <c r="O70" s="1"/>
      <c r="P70" s="2">
        <v>43852</v>
      </c>
      <c r="Q70" s="1" t="s">
        <v>25</v>
      </c>
    </row>
    <row r="71" spans="1:17" x14ac:dyDescent="0.25">
      <c r="A71" s="1" t="s">
        <v>41</v>
      </c>
      <c r="B71" t="s">
        <v>42</v>
      </c>
      <c r="C71">
        <v>2</v>
      </c>
      <c r="D71" s="1" t="s">
        <v>27</v>
      </c>
      <c r="E71" s="1" t="s">
        <v>21</v>
      </c>
      <c r="F71" s="2">
        <v>43641</v>
      </c>
      <c r="G71" s="2">
        <v>44006</v>
      </c>
      <c r="H71" s="1" t="s">
        <v>39</v>
      </c>
      <c r="I71" s="1" t="s">
        <v>40</v>
      </c>
      <c r="J71" s="1" t="s">
        <v>28</v>
      </c>
      <c r="K71">
        <v>79833.600000000006</v>
      </c>
      <c r="L71" s="2">
        <v>43641</v>
      </c>
      <c r="M71" s="1" t="s">
        <v>0</v>
      </c>
      <c r="N71" s="1" t="s">
        <v>43</v>
      </c>
      <c r="O71" s="1"/>
      <c r="P71" s="2">
        <v>43852</v>
      </c>
      <c r="Q71" s="1" t="s">
        <v>25</v>
      </c>
    </row>
    <row r="72" spans="1:17" x14ac:dyDescent="0.25">
      <c r="A72" s="1" t="s">
        <v>41</v>
      </c>
      <c r="B72" t="s">
        <v>42</v>
      </c>
      <c r="C72">
        <v>2</v>
      </c>
      <c r="D72" s="1" t="s">
        <v>27</v>
      </c>
      <c r="E72" s="1" t="s">
        <v>21</v>
      </c>
      <c r="F72" s="2">
        <v>43641</v>
      </c>
      <c r="G72" s="2">
        <v>44006</v>
      </c>
      <c r="H72" s="1" t="s">
        <v>39</v>
      </c>
      <c r="I72" s="1" t="s">
        <v>40</v>
      </c>
      <c r="J72" s="1" t="s">
        <v>28</v>
      </c>
      <c r="K72">
        <v>11435.86</v>
      </c>
      <c r="L72" s="2">
        <v>43679</v>
      </c>
      <c r="M72" s="1" t="s">
        <v>0</v>
      </c>
      <c r="N72" s="1" t="s">
        <v>43</v>
      </c>
      <c r="O72" s="1"/>
      <c r="P72" s="2">
        <v>43852</v>
      </c>
      <c r="Q72" s="1" t="s">
        <v>25</v>
      </c>
    </row>
    <row r="73" spans="1:17" x14ac:dyDescent="0.25">
      <c r="A73" s="1" t="s">
        <v>50</v>
      </c>
      <c r="B73" t="s">
        <v>51</v>
      </c>
      <c r="C73">
        <v>9</v>
      </c>
      <c r="D73" s="1" t="s">
        <v>52</v>
      </c>
      <c r="E73" s="1" t="s">
        <v>21</v>
      </c>
      <c r="F73" s="2">
        <v>43263</v>
      </c>
      <c r="G73" s="2">
        <v>43627</v>
      </c>
      <c r="H73" s="1" t="s">
        <v>22</v>
      </c>
      <c r="I73" s="1" t="s">
        <v>53</v>
      </c>
      <c r="J73" s="1" t="s">
        <v>23</v>
      </c>
      <c r="K73">
        <v>1980</v>
      </c>
      <c r="L73" s="2">
        <v>43263</v>
      </c>
      <c r="M73" s="1" t="s">
        <v>0</v>
      </c>
      <c r="N73" s="1" t="s">
        <v>43</v>
      </c>
      <c r="O73" s="1"/>
      <c r="P73" s="2">
        <v>43852</v>
      </c>
      <c r="Q73" s="1" t="s">
        <v>25</v>
      </c>
    </row>
    <row r="74" spans="1:17" x14ac:dyDescent="0.25">
      <c r="A74" s="1" t="s">
        <v>50</v>
      </c>
      <c r="B74" t="s">
        <v>51</v>
      </c>
      <c r="C74">
        <v>9</v>
      </c>
      <c r="D74" s="1" t="s">
        <v>52</v>
      </c>
      <c r="E74" s="1" t="s">
        <v>21</v>
      </c>
      <c r="F74" s="2">
        <v>43263</v>
      </c>
      <c r="G74" s="2">
        <v>43627</v>
      </c>
      <c r="H74" s="1" t="s">
        <v>22</v>
      </c>
      <c r="I74" s="1" t="s">
        <v>53</v>
      </c>
      <c r="J74" s="1" t="s">
        <v>23</v>
      </c>
      <c r="K74">
        <v>1980</v>
      </c>
      <c r="L74" s="2">
        <v>43475</v>
      </c>
      <c r="M74" s="1" t="s">
        <v>0</v>
      </c>
      <c r="N74" s="1" t="s">
        <v>43</v>
      </c>
      <c r="O74" s="1"/>
      <c r="P74" s="2">
        <v>43852</v>
      </c>
      <c r="Q74" s="1" t="s">
        <v>25</v>
      </c>
    </row>
    <row r="75" spans="1:17" x14ac:dyDescent="0.25">
      <c r="A75" s="1" t="s">
        <v>60</v>
      </c>
      <c r="B75" t="s">
        <v>62</v>
      </c>
      <c r="C75">
        <v>10</v>
      </c>
      <c r="D75" s="1" t="s">
        <v>38</v>
      </c>
      <c r="E75" s="1" t="s">
        <v>31</v>
      </c>
      <c r="F75" s="2">
        <v>43191</v>
      </c>
      <c r="G75" s="2">
        <v>43555</v>
      </c>
      <c r="H75" s="1" t="s">
        <v>39</v>
      </c>
      <c r="I75" s="1" t="s">
        <v>40</v>
      </c>
      <c r="J75" s="1" t="s">
        <v>23</v>
      </c>
      <c r="K75">
        <v>60000</v>
      </c>
      <c r="L75" s="2">
        <v>43191</v>
      </c>
      <c r="M75" s="1" t="s">
        <v>0</v>
      </c>
      <c r="N75" s="1" t="s">
        <v>24</v>
      </c>
      <c r="O75" s="1"/>
      <c r="P75" s="2">
        <v>43852</v>
      </c>
      <c r="Q75" s="1" t="s">
        <v>25</v>
      </c>
    </row>
    <row r="76" spans="1:17" x14ac:dyDescent="0.25">
      <c r="A76" s="1" t="s">
        <v>60</v>
      </c>
      <c r="B76" t="s">
        <v>63</v>
      </c>
      <c r="C76">
        <v>10</v>
      </c>
      <c r="D76" s="1" t="s">
        <v>38</v>
      </c>
      <c r="E76" s="1" t="s">
        <v>21</v>
      </c>
      <c r="F76" s="2">
        <v>43556</v>
      </c>
      <c r="G76" s="2">
        <v>43921</v>
      </c>
      <c r="H76" s="1" t="s">
        <v>39</v>
      </c>
      <c r="I76" s="1" t="s">
        <v>40</v>
      </c>
      <c r="J76" s="1" t="s">
        <v>23</v>
      </c>
      <c r="K76">
        <v>60000</v>
      </c>
      <c r="L76" s="2">
        <v>43556</v>
      </c>
      <c r="M76" s="1" t="s">
        <v>0</v>
      </c>
      <c r="N76" s="1" t="s">
        <v>23</v>
      </c>
      <c r="O76" s="1"/>
      <c r="P76" s="2">
        <v>43852</v>
      </c>
      <c r="Q76" s="1" t="s">
        <v>25</v>
      </c>
    </row>
    <row r="77" spans="1:17" x14ac:dyDescent="0.25">
      <c r="A77" s="1" t="s">
        <v>60</v>
      </c>
      <c r="B77" t="s">
        <v>63</v>
      </c>
      <c r="C77">
        <v>10</v>
      </c>
      <c r="D77" s="1" t="s">
        <v>38</v>
      </c>
      <c r="E77" s="1" t="s">
        <v>21</v>
      </c>
      <c r="F77" s="2">
        <v>43556</v>
      </c>
      <c r="G77" s="2">
        <v>43921</v>
      </c>
      <c r="H77" s="1" t="s">
        <v>39</v>
      </c>
      <c r="I77" s="1" t="s">
        <v>40</v>
      </c>
      <c r="J77" s="1" t="s">
        <v>23</v>
      </c>
      <c r="K77">
        <v>60000</v>
      </c>
      <c r="L77" s="2">
        <v>43556</v>
      </c>
      <c r="M77" s="1" t="s">
        <v>0</v>
      </c>
      <c r="N77" s="1" t="s">
        <v>23</v>
      </c>
      <c r="O77" s="1"/>
      <c r="P77" s="2">
        <v>43852</v>
      </c>
      <c r="Q77" s="1" t="s">
        <v>25</v>
      </c>
    </row>
    <row r="78" spans="1:17" x14ac:dyDescent="0.25">
      <c r="A78" s="1" t="s">
        <v>75</v>
      </c>
      <c r="B78" t="s">
        <v>675</v>
      </c>
      <c r="C78">
        <v>6</v>
      </c>
      <c r="D78" s="1" t="s">
        <v>76</v>
      </c>
      <c r="E78" s="1" t="s">
        <v>21</v>
      </c>
      <c r="F78" s="2">
        <v>43313</v>
      </c>
      <c r="G78" s="2">
        <v>43677</v>
      </c>
      <c r="H78" s="1" t="s">
        <v>35</v>
      </c>
      <c r="I78" s="1" t="s">
        <v>35</v>
      </c>
      <c r="J78" s="1" t="s">
        <v>23</v>
      </c>
      <c r="K78">
        <v>61425</v>
      </c>
      <c r="L78" s="2">
        <v>43313</v>
      </c>
      <c r="M78" s="1" t="s">
        <v>0</v>
      </c>
      <c r="N78" s="1" t="s">
        <v>24</v>
      </c>
      <c r="O78" s="1"/>
      <c r="P78" s="2">
        <v>43852</v>
      </c>
      <c r="Q78" s="1" t="s">
        <v>25</v>
      </c>
    </row>
    <row r="79" spans="1:17" x14ac:dyDescent="0.25">
      <c r="A79" s="1" t="s">
        <v>83</v>
      </c>
      <c r="B79" t="s">
        <v>84</v>
      </c>
      <c r="C79">
        <v>10</v>
      </c>
      <c r="D79" s="1" t="s">
        <v>38</v>
      </c>
      <c r="E79" s="1" t="s">
        <v>31</v>
      </c>
      <c r="F79" s="2">
        <v>43280</v>
      </c>
      <c r="G79" s="2">
        <v>43644</v>
      </c>
      <c r="H79" s="1" t="s">
        <v>39</v>
      </c>
      <c r="I79" s="1" t="s">
        <v>40</v>
      </c>
      <c r="J79" s="1" t="s">
        <v>23</v>
      </c>
      <c r="K79">
        <v>4330.05</v>
      </c>
      <c r="L79" s="2">
        <v>43280</v>
      </c>
      <c r="M79" s="1" t="s">
        <v>0</v>
      </c>
      <c r="N79" s="1" t="s">
        <v>43</v>
      </c>
      <c r="O79" s="1"/>
      <c r="P79" s="2">
        <v>43852</v>
      </c>
      <c r="Q79" s="1" t="s">
        <v>25</v>
      </c>
    </row>
    <row r="80" spans="1:17" x14ac:dyDescent="0.25">
      <c r="A80" s="1" t="s">
        <v>83</v>
      </c>
      <c r="B80" t="s">
        <v>84</v>
      </c>
      <c r="C80">
        <v>10</v>
      </c>
      <c r="D80" s="1" t="s">
        <v>38</v>
      </c>
      <c r="E80" s="1" t="s">
        <v>31</v>
      </c>
      <c r="F80" s="2">
        <v>43280</v>
      </c>
      <c r="G80" s="2">
        <v>43644</v>
      </c>
      <c r="H80" s="1" t="s">
        <v>39</v>
      </c>
      <c r="I80" s="1" t="s">
        <v>40</v>
      </c>
      <c r="J80" s="1" t="s">
        <v>23</v>
      </c>
      <c r="L80" s="2">
        <v>43286</v>
      </c>
      <c r="M80" s="1" t="s">
        <v>0</v>
      </c>
      <c r="N80" s="1" t="s">
        <v>43</v>
      </c>
      <c r="O80" s="1"/>
      <c r="P80" s="2">
        <v>43852</v>
      </c>
      <c r="Q80" s="1" t="s">
        <v>25</v>
      </c>
    </row>
    <row r="81" spans="1:17" x14ac:dyDescent="0.25">
      <c r="A81" s="1" t="s">
        <v>83</v>
      </c>
      <c r="B81" t="s">
        <v>85</v>
      </c>
      <c r="C81">
        <v>10</v>
      </c>
      <c r="D81" s="1" t="s">
        <v>38</v>
      </c>
      <c r="E81" s="1" t="s">
        <v>21</v>
      </c>
      <c r="F81" s="2">
        <v>43645</v>
      </c>
      <c r="G81" s="2">
        <v>44010</v>
      </c>
      <c r="H81" s="1" t="s">
        <v>39</v>
      </c>
      <c r="I81" s="1" t="s">
        <v>40</v>
      </c>
      <c r="J81" s="1" t="s">
        <v>23</v>
      </c>
      <c r="K81">
        <v>8604.68</v>
      </c>
      <c r="L81" s="2">
        <v>43645</v>
      </c>
      <c r="M81" s="1" t="s">
        <v>0</v>
      </c>
      <c r="N81" s="1" t="s">
        <v>23</v>
      </c>
      <c r="O81" s="1"/>
      <c r="P81" s="2">
        <v>43852</v>
      </c>
      <c r="Q81" s="1" t="s">
        <v>25</v>
      </c>
    </row>
    <row r="82" spans="1:17" x14ac:dyDescent="0.25">
      <c r="A82" s="1" t="s">
        <v>83</v>
      </c>
      <c r="B82" t="s">
        <v>86</v>
      </c>
      <c r="C82">
        <v>10</v>
      </c>
      <c r="D82" s="1" t="s">
        <v>38</v>
      </c>
      <c r="E82" s="1" t="s">
        <v>31</v>
      </c>
      <c r="F82" s="2">
        <v>43280</v>
      </c>
      <c r="G82" s="2">
        <v>43644</v>
      </c>
      <c r="H82" s="1" t="s">
        <v>39</v>
      </c>
      <c r="I82" s="1" t="s">
        <v>40</v>
      </c>
      <c r="J82" s="1" t="s">
        <v>23</v>
      </c>
      <c r="K82">
        <v>41313.599999999999</v>
      </c>
      <c r="L82" s="2">
        <v>43280</v>
      </c>
      <c r="M82" s="1" t="s">
        <v>0</v>
      </c>
      <c r="N82" s="1" t="s">
        <v>43</v>
      </c>
      <c r="O82" s="1"/>
      <c r="P82" s="2">
        <v>43852</v>
      </c>
      <c r="Q82" s="1" t="s">
        <v>25</v>
      </c>
    </row>
    <row r="83" spans="1:17" x14ac:dyDescent="0.25">
      <c r="A83" s="1" t="s">
        <v>83</v>
      </c>
      <c r="B83" t="s">
        <v>86</v>
      </c>
      <c r="C83">
        <v>10</v>
      </c>
      <c r="D83" s="1" t="s">
        <v>38</v>
      </c>
      <c r="E83" s="1" t="s">
        <v>31</v>
      </c>
      <c r="F83" s="2">
        <v>43280</v>
      </c>
      <c r="G83" s="2">
        <v>43644</v>
      </c>
      <c r="H83" s="1" t="s">
        <v>39</v>
      </c>
      <c r="I83" s="1" t="s">
        <v>40</v>
      </c>
      <c r="J83" s="1" t="s">
        <v>23</v>
      </c>
      <c r="L83" s="2">
        <v>43312</v>
      </c>
      <c r="M83" s="1" t="s">
        <v>0</v>
      </c>
      <c r="N83" s="1" t="s">
        <v>43</v>
      </c>
      <c r="O83" s="1"/>
      <c r="P83" s="2">
        <v>43852</v>
      </c>
      <c r="Q83" s="1" t="s">
        <v>25</v>
      </c>
    </row>
    <row r="84" spans="1:17" x14ac:dyDescent="0.25">
      <c r="A84" s="1" t="s">
        <v>83</v>
      </c>
      <c r="B84" t="s">
        <v>87</v>
      </c>
      <c r="C84">
        <v>10</v>
      </c>
      <c r="D84" s="1" t="s">
        <v>38</v>
      </c>
      <c r="E84" s="1" t="s">
        <v>21</v>
      </c>
      <c r="F84" s="2">
        <v>43645</v>
      </c>
      <c r="G84" s="2">
        <v>44010</v>
      </c>
      <c r="H84" s="1" t="s">
        <v>39</v>
      </c>
      <c r="I84" s="1" t="s">
        <v>40</v>
      </c>
      <c r="J84" s="1" t="s">
        <v>23</v>
      </c>
      <c r="K84">
        <v>74672.78</v>
      </c>
      <c r="L84" s="2">
        <v>43645</v>
      </c>
      <c r="M84" s="1" t="s">
        <v>0</v>
      </c>
      <c r="N84" s="1" t="s">
        <v>23</v>
      </c>
      <c r="O84" s="1"/>
      <c r="P84" s="2">
        <v>43852</v>
      </c>
      <c r="Q84" s="1" t="s">
        <v>25</v>
      </c>
    </row>
    <row r="85" spans="1:17" x14ac:dyDescent="0.25">
      <c r="A85" s="1" t="s">
        <v>90</v>
      </c>
      <c r="B85" t="s">
        <v>94</v>
      </c>
      <c r="C85">
        <v>5</v>
      </c>
      <c r="D85" s="1" t="s">
        <v>95</v>
      </c>
      <c r="E85" s="1" t="s">
        <v>21</v>
      </c>
      <c r="F85" s="2">
        <v>43016</v>
      </c>
      <c r="G85" s="2">
        <v>43380</v>
      </c>
      <c r="H85" s="1" t="s">
        <v>22</v>
      </c>
      <c r="I85" s="1" t="s">
        <v>22</v>
      </c>
      <c r="J85" s="1" t="s">
        <v>23</v>
      </c>
      <c r="K85">
        <v>34950.980000000003</v>
      </c>
      <c r="L85" s="2">
        <v>43016</v>
      </c>
      <c r="M85" s="1" t="s">
        <v>0</v>
      </c>
      <c r="N85" s="1" t="s">
        <v>24</v>
      </c>
      <c r="O85" s="1"/>
      <c r="P85" s="2">
        <v>43852</v>
      </c>
      <c r="Q85" s="1" t="s">
        <v>25</v>
      </c>
    </row>
    <row r="86" spans="1:17" x14ac:dyDescent="0.25">
      <c r="A86" s="1" t="s">
        <v>90</v>
      </c>
      <c r="B86" t="s">
        <v>676</v>
      </c>
      <c r="C86">
        <v>5</v>
      </c>
      <c r="D86" s="1" t="s">
        <v>95</v>
      </c>
      <c r="E86" s="1" t="s">
        <v>21</v>
      </c>
      <c r="F86" s="2">
        <v>43040</v>
      </c>
      <c r="G86" s="2">
        <v>43404</v>
      </c>
      <c r="H86" s="1" t="s">
        <v>22</v>
      </c>
      <c r="I86" s="1" t="s">
        <v>22</v>
      </c>
      <c r="J86" s="1" t="s">
        <v>23</v>
      </c>
      <c r="K86">
        <v>55687.5</v>
      </c>
      <c r="L86" s="2">
        <v>43040</v>
      </c>
      <c r="M86" s="1" t="s">
        <v>0</v>
      </c>
      <c r="N86" s="1" t="s">
        <v>24</v>
      </c>
      <c r="O86" s="1"/>
      <c r="P86" s="2">
        <v>43852</v>
      </c>
      <c r="Q86" s="1" t="s">
        <v>25</v>
      </c>
    </row>
    <row r="87" spans="1:17" x14ac:dyDescent="0.25">
      <c r="A87" s="1" t="s">
        <v>96</v>
      </c>
      <c r="B87" t="s">
        <v>97</v>
      </c>
      <c r="C87">
        <v>11</v>
      </c>
      <c r="D87" s="1" t="s">
        <v>98</v>
      </c>
      <c r="E87" s="1" t="s">
        <v>21</v>
      </c>
      <c r="F87" s="2">
        <v>43567</v>
      </c>
      <c r="G87" s="2">
        <v>43932</v>
      </c>
      <c r="H87" s="1" t="s">
        <v>32</v>
      </c>
      <c r="I87" s="1" t="s">
        <v>47</v>
      </c>
      <c r="J87" s="1" t="s">
        <v>23</v>
      </c>
      <c r="K87">
        <v>5187.3100000000004</v>
      </c>
      <c r="L87" s="2">
        <v>43567</v>
      </c>
      <c r="M87" s="1" t="s">
        <v>0</v>
      </c>
      <c r="N87" s="1" t="s">
        <v>24</v>
      </c>
      <c r="O87" s="1"/>
      <c r="P87" s="2">
        <v>43852</v>
      </c>
      <c r="Q87" s="1" t="s">
        <v>25</v>
      </c>
    </row>
    <row r="88" spans="1:17" x14ac:dyDescent="0.25">
      <c r="A88" s="1" t="s">
        <v>101</v>
      </c>
      <c r="B88" t="s">
        <v>677</v>
      </c>
      <c r="C88">
        <v>6</v>
      </c>
      <c r="D88" s="1" t="s">
        <v>76</v>
      </c>
      <c r="E88" s="1" t="s">
        <v>21</v>
      </c>
      <c r="F88" s="2">
        <v>43586</v>
      </c>
      <c r="G88" s="2">
        <v>43951</v>
      </c>
      <c r="H88" s="1" t="s">
        <v>34</v>
      </c>
      <c r="I88" s="1" t="s">
        <v>102</v>
      </c>
      <c r="J88" s="1" t="s">
        <v>28</v>
      </c>
      <c r="K88">
        <v>379836.08</v>
      </c>
      <c r="L88" s="2">
        <v>43586</v>
      </c>
      <c r="M88" s="1" t="s">
        <v>0</v>
      </c>
      <c r="N88" s="1" t="s">
        <v>24</v>
      </c>
      <c r="O88" s="1"/>
      <c r="P88" s="2">
        <v>43852</v>
      </c>
      <c r="Q88" s="1" t="s">
        <v>25</v>
      </c>
    </row>
    <row r="89" spans="1:17" x14ac:dyDescent="0.25">
      <c r="A89" s="1" t="s">
        <v>101</v>
      </c>
      <c r="B89" t="s">
        <v>103</v>
      </c>
      <c r="C89">
        <v>6</v>
      </c>
      <c r="D89" s="1" t="s">
        <v>76</v>
      </c>
      <c r="E89" s="1" t="s">
        <v>21</v>
      </c>
      <c r="F89" s="2">
        <v>43555</v>
      </c>
      <c r="G89" s="2">
        <v>43920</v>
      </c>
      <c r="H89" s="1" t="s">
        <v>35</v>
      </c>
      <c r="I89" s="1" t="s">
        <v>35</v>
      </c>
      <c r="J89" s="1" t="s">
        <v>57</v>
      </c>
      <c r="K89">
        <v>28087.5</v>
      </c>
      <c r="L89" s="2">
        <v>43555</v>
      </c>
      <c r="M89" s="1" t="s">
        <v>0</v>
      </c>
      <c r="N89" s="1" t="s">
        <v>24</v>
      </c>
      <c r="O89" s="1"/>
      <c r="P89" s="2">
        <v>43852</v>
      </c>
      <c r="Q89" s="1" t="s">
        <v>25</v>
      </c>
    </row>
    <row r="90" spans="1:17" x14ac:dyDescent="0.25">
      <c r="A90" s="1" t="s">
        <v>108</v>
      </c>
      <c r="B90" t="s">
        <v>109</v>
      </c>
      <c r="C90">
        <v>5</v>
      </c>
      <c r="D90" s="1" t="s">
        <v>95</v>
      </c>
      <c r="E90" s="1" t="s">
        <v>21</v>
      </c>
      <c r="F90" s="2">
        <v>43160</v>
      </c>
      <c r="G90" s="2">
        <v>43524</v>
      </c>
      <c r="H90" s="1" t="s">
        <v>32</v>
      </c>
      <c r="I90" s="1" t="s">
        <v>53</v>
      </c>
      <c r="J90" s="1" t="s">
        <v>28</v>
      </c>
      <c r="K90">
        <v>116487.03999999999</v>
      </c>
      <c r="L90" s="2">
        <v>43160</v>
      </c>
      <c r="M90" s="1" t="s">
        <v>0</v>
      </c>
      <c r="N90" s="1" t="s">
        <v>24</v>
      </c>
      <c r="O90" s="1"/>
      <c r="P90" s="2">
        <v>43852</v>
      </c>
      <c r="Q90" s="1" t="s">
        <v>25</v>
      </c>
    </row>
    <row r="91" spans="1:17" x14ac:dyDescent="0.25">
      <c r="A91" s="1" t="s">
        <v>108</v>
      </c>
      <c r="B91" t="s">
        <v>110</v>
      </c>
      <c r="C91">
        <v>5</v>
      </c>
      <c r="D91" s="1" t="s">
        <v>95</v>
      </c>
      <c r="E91" s="1" t="s">
        <v>21</v>
      </c>
      <c r="F91" s="2">
        <v>43160</v>
      </c>
      <c r="G91" s="2">
        <v>43524</v>
      </c>
      <c r="H91" s="1" t="s">
        <v>32</v>
      </c>
      <c r="I91" s="1" t="s">
        <v>53</v>
      </c>
      <c r="J91" s="1" t="s">
        <v>28</v>
      </c>
      <c r="K91">
        <v>2988.62</v>
      </c>
      <c r="L91" s="2">
        <v>43160</v>
      </c>
      <c r="M91" s="1" t="s">
        <v>0</v>
      </c>
      <c r="N91" s="1" t="s">
        <v>24</v>
      </c>
      <c r="O91" s="1"/>
      <c r="P91" s="2">
        <v>43852</v>
      </c>
      <c r="Q91" s="1" t="s">
        <v>25</v>
      </c>
    </row>
    <row r="92" spans="1:17" x14ac:dyDescent="0.25">
      <c r="A92" s="1" t="s">
        <v>108</v>
      </c>
      <c r="B92" t="s">
        <v>111</v>
      </c>
      <c r="C92">
        <v>5</v>
      </c>
      <c r="D92" s="1" t="s">
        <v>95</v>
      </c>
      <c r="E92" s="1" t="s">
        <v>21</v>
      </c>
      <c r="F92" s="2">
        <v>43160</v>
      </c>
      <c r="G92" s="2">
        <v>43524</v>
      </c>
      <c r="H92" s="1" t="s">
        <v>34</v>
      </c>
      <c r="I92" s="1" t="s">
        <v>53</v>
      </c>
      <c r="J92" s="1" t="s">
        <v>28</v>
      </c>
      <c r="K92">
        <v>14627.5</v>
      </c>
      <c r="L92" s="2">
        <v>43160</v>
      </c>
      <c r="M92" s="1" t="s">
        <v>0</v>
      </c>
      <c r="N92" s="1" t="s">
        <v>24</v>
      </c>
      <c r="O92" s="1"/>
      <c r="P92" s="2">
        <v>43852</v>
      </c>
      <c r="Q92" s="1" t="s">
        <v>25</v>
      </c>
    </row>
    <row r="93" spans="1:17" x14ac:dyDescent="0.25">
      <c r="A93" s="1" t="s">
        <v>108</v>
      </c>
      <c r="B93" t="s">
        <v>112</v>
      </c>
      <c r="C93">
        <v>5</v>
      </c>
      <c r="D93" s="1" t="s">
        <v>95</v>
      </c>
      <c r="E93" s="1" t="s">
        <v>21</v>
      </c>
      <c r="F93" s="2">
        <v>43160</v>
      </c>
      <c r="G93" s="2">
        <v>43524</v>
      </c>
      <c r="H93" s="1" t="s">
        <v>34</v>
      </c>
      <c r="I93" s="1" t="s">
        <v>53</v>
      </c>
      <c r="J93" s="1" t="s">
        <v>28</v>
      </c>
      <c r="K93">
        <v>2020.5</v>
      </c>
      <c r="L93" s="2">
        <v>43160</v>
      </c>
      <c r="M93" s="1" t="s">
        <v>0</v>
      </c>
      <c r="N93" s="1" t="s">
        <v>24</v>
      </c>
      <c r="O93" s="1"/>
      <c r="P93" s="2">
        <v>43852</v>
      </c>
      <c r="Q93" s="1" t="s">
        <v>25</v>
      </c>
    </row>
    <row r="94" spans="1:17" x14ac:dyDescent="0.25">
      <c r="A94" s="1" t="s">
        <v>108</v>
      </c>
      <c r="B94" t="s">
        <v>113</v>
      </c>
      <c r="C94">
        <v>5</v>
      </c>
      <c r="D94" s="1" t="s">
        <v>95</v>
      </c>
      <c r="E94" s="1" t="s">
        <v>21</v>
      </c>
      <c r="F94" s="2">
        <v>43160</v>
      </c>
      <c r="G94" s="2">
        <v>43524</v>
      </c>
      <c r="H94" s="1" t="s">
        <v>34</v>
      </c>
      <c r="I94" s="1" t="s">
        <v>53</v>
      </c>
      <c r="J94" s="1" t="s">
        <v>28</v>
      </c>
      <c r="K94">
        <v>625.13</v>
      </c>
      <c r="L94" s="2">
        <v>43160</v>
      </c>
      <c r="M94" s="1" t="s">
        <v>0</v>
      </c>
      <c r="N94" s="1" t="s">
        <v>24</v>
      </c>
      <c r="O94" s="1"/>
      <c r="P94" s="2">
        <v>43852</v>
      </c>
      <c r="Q94" s="1" t="s">
        <v>25</v>
      </c>
    </row>
    <row r="95" spans="1:17" x14ac:dyDescent="0.25">
      <c r="A95" s="1" t="s">
        <v>108</v>
      </c>
      <c r="B95" t="s">
        <v>114</v>
      </c>
      <c r="C95">
        <v>5</v>
      </c>
      <c r="D95" s="1" t="s">
        <v>95</v>
      </c>
      <c r="E95" s="1" t="s">
        <v>21</v>
      </c>
      <c r="F95" s="2">
        <v>43160</v>
      </c>
      <c r="G95" s="2">
        <v>43524</v>
      </c>
      <c r="H95" s="1" t="s">
        <v>34</v>
      </c>
      <c r="I95" s="1" t="s">
        <v>53</v>
      </c>
      <c r="J95" s="1" t="s">
        <v>57</v>
      </c>
      <c r="K95">
        <v>417</v>
      </c>
      <c r="L95" s="2">
        <v>43160</v>
      </c>
      <c r="M95" s="1" t="s">
        <v>0</v>
      </c>
      <c r="N95" s="1" t="s">
        <v>24</v>
      </c>
      <c r="O95" s="1"/>
      <c r="P95" s="2">
        <v>43852</v>
      </c>
      <c r="Q95" s="1" t="s">
        <v>25</v>
      </c>
    </row>
    <row r="96" spans="1:17" x14ac:dyDescent="0.25">
      <c r="A96" s="1" t="s">
        <v>108</v>
      </c>
      <c r="B96" t="s">
        <v>115</v>
      </c>
      <c r="C96">
        <v>5</v>
      </c>
      <c r="D96" s="1" t="s">
        <v>95</v>
      </c>
      <c r="E96" s="1" t="s">
        <v>21</v>
      </c>
      <c r="F96" s="2">
        <v>43160</v>
      </c>
      <c r="G96" s="2">
        <v>43524</v>
      </c>
      <c r="H96" s="1" t="s">
        <v>34</v>
      </c>
      <c r="I96" s="1" t="s">
        <v>53</v>
      </c>
      <c r="J96" s="1" t="s">
        <v>28</v>
      </c>
      <c r="K96">
        <v>687.63</v>
      </c>
      <c r="L96" s="2">
        <v>43160</v>
      </c>
      <c r="M96" s="1" t="s">
        <v>0</v>
      </c>
      <c r="N96" s="1" t="s">
        <v>24</v>
      </c>
      <c r="O96" s="1"/>
      <c r="P96" s="2">
        <v>43852</v>
      </c>
      <c r="Q96" s="1" t="s">
        <v>25</v>
      </c>
    </row>
    <row r="97" spans="1:17" x14ac:dyDescent="0.25">
      <c r="A97" s="1" t="s">
        <v>108</v>
      </c>
      <c r="B97" t="s">
        <v>116</v>
      </c>
      <c r="C97">
        <v>5</v>
      </c>
      <c r="D97" s="1" t="s">
        <v>95</v>
      </c>
      <c r="E97" s="1" t="s">
        <v>21</v>
      </c>
      <c r="F97" s="2">
        <v>43160</v>
      </c>
      <c r="G97" s="2">
        <v>43524</v>
      </c>
      <c r="H97" s="1" t="s">
        <v>35</v>
      </c>
      <c r="I97" s="1" t="s">
        <v>53</v>
      </c>
      <c r="J97" s="1" t="s">
        <v>28</v>
      </c>
      <c r="K97">
        <v>374.88</v>
      </c>
      <c r="L97" s="2">
        <v>43160</v>
      </c>
      <c r="M97" s="1" t="s">
        <v>0</v>
      </c>
      <c r="N97" s="1" t="s">
        <v>24</v>
      </c>
      <c r="O97" s="1"/>
      <c r="P97" s="2">
        <v>43852</v>
      </c>
      <c r="Q97" s="1" t="s">
        <v>25</v>
      </c>
    </row>
    <row r="98" spans="1:17" x14ac:dyDescent="0.25">
      <c r="A98" s="1" t="s">
        <v>108</v>
      </c>
      <c r="B98" t="s">
        <v>117</v>
      </c>
      <c r="C98">
        <v>5</v>
      </c>
      <c r="D98" s="1" t="s">
        <v>95</v>
      </c>
      <c r="E98" s="1" t="s">
        <v>21</v>
      </c>
      <c r="F98" s="2">
        <v>43160</v>
      </c>
      <c r="G98" s="2">
        <v>43524</v>
      </c>
      <c r="H98" s="1" t="s">
        <v>34</v>
      </c>
      <c r="I98" s="1" t="s">
        <v>53</v>
      </c>
      <c r="J98" s="1" t="s">
        <v>28</v>
      </c>
      <c r="K98">
        <v>3537.25</v>
      </c>
      <c r="L98" s="2">
        <v>43160</v>
      </c>
      <c r="M98" s="1" t="s">
        <v>0</v>
      </c>
      <c r="N98" s="1" t="s">
        <v>24</v>
      </c>
      <c r="O98" s="1"/>
      <c r="P98" s="2">
        <v>43852</v>
      </c>
      <c r="Q98" s="1" t="s">
        <v>25</v>
      </c>
    </row>
    <row r="99" spans="1:17" x14ac:dyDescent="0.25">
      <c r="A99" s="1" t="s">
        <v>108</v>
      </c>
      <c r="B99" t="s">
        <v>118</v>
      </c>
      <c r="C99">
        <v>5</v>
      </c>
      <c r="D99" s="1" t="s">
        <v>95</v>
      </c>
      <c r="E99" s="1" t="s">
        <v>21</v>
      </c>
      <c r="F99" s="2">
        <v>43160</v>
      </c>
      <c r="G99" s="2">
        <v>43524</v>
      </c>
      <c r="H99" s="1" t="s">
        <v>34</v>
      </c>
      <c r="I99" s="1" t="s">
        <v>53</v>
      </c>
      <c r="J99" s="1" t="s">
        <v>28</v>
      </c>
      <c r="K99">
        <v>8881.5</v>
      </c>
      <c r="L99" s="2">
        <v>43160</v>
      </c>
      <c r="M99" s="1" t="s">
        <v>0</v>
      </c>
      <c r="N99" s="1" t="s">
        <v>24</v>
      </c>
      <c r="O99" s="1"/>
      <c r="P99" s="2">
        <v>43852</v>
      </c>
      <c r="Q99" s="1" t="s">
        <v>25</v>
      </c>
    </row>
    <row r="100" spans="1:17" x14ac:dyDescent="0.25">
      <c r="A100" s="1" t="s">
        <v>122</v>
      </c>
      <c r="B100" t="s">
        <v>130</v>
      </c>
      <c r="C100">
        <v>11</v>
      </c>
      <c r="D100" s="1" t="s">
        <v>98</v>
      </c>
      <c r="E100" s="1" t="s">
        <v>21</v>
      </c>
      <c r="F100" s="2">
        <v>43066</v>
      </c>
      <c r="G100" s="2">
        <v>44161</v>
      </c>
      <c r="H100" s="1" t="s">
        <v>131</v>
      </c>
      <c r="I100" s="1" t="s">
        <v>33</v>
      </c>
      <c r="J100" s="1" t="s">
        <v>57</v>
      </c>
      <c r="K100">
        <v>25303.02</v>
      </c>
      <c r="L100" s="2">
        <v>43247</v>
      </c>
      <c r="M100" s="1" t="s">
        <v>0</v>
      </c>
      <c r="N100" s="1" t="s">
        <v>24</v>
      </c>
      <c r="O100" s="1"/>
      <c r="P100" s="2">
        <v>43852</v>
      </c>
      <c r="Q100" s="1" t="s">
        <v>25</v>
      </c>
    </row>
    <row r="101" spans="1:17" x14ac:dyDescent="0.25">
      <c r="A101" s="1" t="s">
        <v>122</v>
      </c>
      <c r="B101" t="s">
        <v>130</v>
      </c>
      <c r="C101">
        <v>11</v>
      </c>
      <c r="D101" s="1" t="s">
        <v>98</v>
      </c>
      <c r="E101" s="1" t="s">
        <v>21</v>
      </c>
      <c r="F101" s="2">
        <v>43066</v>
      </c>
      <c r="G101" s="2">
        <v>44161</v>
      </c>
      <c r="H101" s="1" t="s">
        <v>131</v>
      </c>
      <c r="I101" s="1" t="s">
        <v>33</v>
      </c>
      <c r="J101" s="1" t="s">
        <v>57</v>
      </c>
      <c r="K101">
        <v>25302.959999999999</v>
      </c>
      <c r="L101" s="2">
        <v>43612</v>
      </c>
      <c r="M101" s="1" t="s">
        <v>0</v>
      </c>
      <c r="N101" s="1" t="s">
        <v>24</v>
      </c>
      <c r="O101" s="1"/>
      <c r="P101" s="2">
        <v>43852</v>
      </c>
      <c r="Q101" s="1" t="s">
        <v>25</v>
      </c>
    </row>
    <row r="102" spans="1:17" x14ac:dyDescent="0.25">
      <c r="A102" s="1" t="s">
        <v>122</v>
      </c>
      <c r="B102" t="s">
        <v>130</v>
      </c>
      <c r="C102">
        <v>11</v>
      </c>
      <c r="D102" s="1" t="s">
        <v>98</v>
      </c>
      <c r="E102" s="1" t="s">
        <v>21</v>
      </c>
      <c r="F102" s="2">
        <v>43066</v>
      </c>
      <c r="G102" s="2">
        <v>44161</v>
      </c>
      <c r="H102" s="1" t="s">
        <v>131</v>
      </c>
      <c r="I102" s="1" t="s">
        <v>33</v>
      </c>
      <c r="J102" s="1" t="s">
        <v>57</v>
      </c>
      <c r="K102">
        <v>25302.959999999999</v>
      </c>
      <c r="L102" s="2">
        <v>43704</v>
      </c>
      <c r="M102" s="1" t="s">
        <v>0</v>
      </c>
      <c r="N102" s="1" t="s">
        <v>24</v>
      </c>
      <c r="O102" s="1"/>
      <c r="P102" s="2">
        <v>43852</v>
      </c>
      <c r="Q102" s="1" t="s">
        <v>25</v>
      </c>
    </row>
    <row r="103" spans="1:17" x14ac:dyDescent="0.25">
      <c r="A103" s="1" t="s">
        <v>122</v>
      </c>
      <c r="B103" t="s">
        <v>130</v>
      </c>
      <c r="C103">
        <v>11</v>
      </c>
      <c r="D103" s="1" t="s">
        <v>98</v>
      </c>
      <c r="E103" s="1" t="s">
        <v>21</v>
      </c>
      <c r="F103" s="2">
        <v>43066</v>
      </c>
      <c r="G103" s="2">
        <v>44161</v>
      </c>
      <c r="H103" s="1" t="s">
        <v>131</v>
      </c>
      <c r="I103" s="1" t="s">
        <v>33</v>
      </c>
      <c r="J103" s="1" t="s">
        <v>57</v>
      </c>
      <c r="K103">
        <v>25302.959999999999</v>
      </c>
      <c r="L103" s="2">
        <v>43796</v>
      </c>
      <c r="M103" s="1" t="s">
        <v>0</v>
      </c>
      <c r="N103" s="1" t="s">
        <v>24</v>
      </c>
      <c r="O103" s="1"/>
      <c r="P103" s="2">
        <v>43852</v>
      </c>
      <c r="Q103" s="1" t="s">
        <v>25</v>
      </c>
    </row>
    <row r="104" spans="1:17" x14ac:dyDescent="0.25">
      <c r="A104" s="1" t="s">
        <v>122</v>
      </c>
      <c r="B104" t="s">
        <v>130</v>
      </c>
      <c r="C104">
        <v>11</v>
      </c>
      <c r="D104" s="1" t="s">
        <v>98</v>
      </c>
      <c r="E104" s="1" t="s">
        <v>21</v>
      </c>
      <c r="F104" s="2">
        <v>43066</v>
      </c>
      <c r="G104" s="2">
        <v>44161</v>
      </c>
      <c r="H104" s="1" t="s">
        <v>131</v>
      </c>
      <c r="I104" s="1" t="s">
        <v>33</v>
      </c>
      <c r="J104" s="1" t="s">
        <v>57</v>
      </c>
      <c r="K104">
        <v>25302.959999999999</v>
      </c>
      <c r="L104" s="2">
        <v>43888</v>
      </c>
      <c r="M104" s="1" t="s">
        <v>0</v>
      </c>
      <c r="N104" s="1" t="s">
        <v>24</v>
      </c>
      <c r="O104" s="1"/>
      <c r="P104" s="2">
        <v>43852</v>
      </c>
      <c r="Q104" s="1" t="s">
        <v>25</v>
      </c>
    </row>
    <row r="105" spans="1:17" x14ac:dyDescent="0.25">
      <c r="A105" s="1" t="s">
        <v>122</v>
      </c>
      <c r="B105" t="s">
        <v>130</v>
      </c>
      <c r="C105">
        <v>11</v>
      </c>
      <c r="D105" s="1" t="s">
        <v>98</v>
      </c>
      <c r="E105" s="1" t="s">
        <v>21</v>
      </c>
      <c r="F105" s="2">
        <v>43066</v>
      </c>
      <c r="G105" s="2">
        <v>44161</v>
      </c>
      <c r="H105" s="1" t="s">
        <v>131</v>
      </c>
      <c r="I105" s="1" t="s">
        <v>33</v>
      </c>
      <c r="J105" s="1" t="s">
        <v>57</v>
      </c>
      <c r="K105">
        <v>25302.959999999999</v>
      </c>
      <c r="L105" s="2">
        <v>43978</v>
      </c>
      <c r="M105" s="1" t="s">
        <v>0</v>
      </c>
      <c r="N105" s="1" t="s">
        <v>24</v>
      </c>
      <c r="O105" s="1"/>
      <c r="P105" s="2">
        <v>43852</v>
      </c>
      <c r="Q105" s="1" t="s">
        <v>25</v>
      </c>
    </row>
    <row r="106" spans="1:17" x14ac:dyDescent="0.25">
      <c r="A106" s="1" t="s">
        <v>122</v>
      </c>
      <c r="B106" t="s">
        <v>130</v>
      </c>
      <c r="C106">
        <v>11</v>
      </c>
      <c r="D106" s="1" t="s">
        <v>98</v>
      </c>
      <c r="E106" s="1" t="s">
        <v>21</v>
      </c>
      <c r="F106" s="2">
        <v>43066</v>
      </c>
      <c r="G106" s="2">
        <v>44161</v>
      </c>
      <c r="H106" s="1" t="s">
        <v>131</v>
      </c>
      <c r="I106" s="1" t="s">
        <v>33</v>
      </c>
      <c r="J106" s="1" t="s">
        <v>57</v>
      </c>
      <c r="K106">
        <v>25302.959999999999</v>
      </c>
      <c r="L106" s="2">
        <v>43339</v>
      </c>
      <c r="M106" s="1" t="s">
        <v>0</v>
      </c>
      <c r="N106" s="1" t="s">
        <v>24</v>
      </c>
      <c r="O106" s="1"/>
      <c r="P106" s="2">
        <v>43852</v>
      </c>
      <c r="Q106" s="1" t="s">
        <v>25</v>
      </c>
    </row>
    <row r="107" spans="1:17" x14ac:dyDescent="0.25">
      <c r="A107" s="1" t="s">
        <v>122</v>
      </c>
      <c r="B107" t="s">
        <v>130</v>
      </c>
      <c r="C107">
        <v>11</v>
      </c>
      <c r="D107" s="1" t="s">
        <v>98</v>
      </c>
      <c r="E107" s="1" t="s">
        <v>21</v>
      </c>
      <c r="F107" s="2">
        <v>43066</v>
      </c>
      <c r="G107" s="2">
        <v>44161</v>
      </c>
      <c r="H107" s="1" t="s">
        <v>131</v>
      </c>
      <c r="I107" s="1" t="s">
        <v>33</v>
      </c>
      <c r="J107" s="1" t="s">
        <v>57</v>
      </c>
      <c r="K107">
        <v>25302.959999999999</v>
      </c>
      <c r="L107" s="2">
        <v>43431</v>
      </c>
      <c r="M107" s="1" t="s">
        <v>0</v>
      </c>
      <c r="N107" s="1" t="s">
        <v>24</v>
      </c>
      <c r="O107" s="1"/>
      <c r="P107" s="2">
        <v>43852</v>
      </c>
      <c r="Q107" s="1" t="s">
        <v>25</v>
      </c>
    </row>
    <row r="108" spans="1:17" x14ac:dyDescent="0.25">
      <c r="A108" s="1" t="s">
        <v>122</v>
      </c>
      <c r="B108" t="s">
        <v>130</v>
      </c>
      <c r="C108">
        <v>11</v>
      </c>
      <c r="D108" s="1" t="s">
        <v>98</v>
      </c>
      <c r="E108" s="1" t="s">
        <v>21</v>
      </c>
      <c r="F108" s="2">
        <v>43066</v>
      </c>
      <c r="G108" s="2">
        <v>44161</v>
      </c>
      <c r="H108" s="1" t="s">
        <v>131</v>
      </c>
      <c r="I108" s="1" t="s">
        <v>33</v>
      </c>
      <c r="J108" s="1" t="s">
        <v>57</v>
      </c>
      <c r="K108">
        <v>25302.959999999999</v>
      </c>
      <c r="L108" s="2">
        <v>43523</v>
      </c>
      <c r="M108" s="1" t="s">
        <v>0</v>
      </c>
      <c r="N108" s="1" t="s">
        <v>24</v>
      </c>
      <c r="O108" s="1"/>
      <c r="P108" s="2">
        <v>43852</v>
      </c>
      <c r="Q108" s="1" t="s">
        <v>25</v>
      </c>
    </row>
    <row r="109" spans="1:17" x14ac:dyDescent="0.25">
      <c r="A109" s="1" t="s">
        <v>122</v>
      </c>
      <c r="B109" t="s">
        <v>130</v>
      </c>
      <c r="C109">
        <v>11</v>
      </c>
      <c r="D109" s="1" t="s">
        <v>98</v>
      </c>
      <c r="E109" s="1" t="s">
        <v>21</v>
      </c>
      <c r="F109" s="2">
        <v>43066</v>
      </c>
      <c r="G109" s="2">
        <v>44161</v>
      </c>
      <c r="H109" s="1" t="s">
        <v>131</v>
      </c>
      <c r="I109" s="1" t="s">
        <v>33</v>
      </c>
      <c r="J109" s="1" t="s">
        <v>57</v>
      </c>
      <c r="K109">
        <v>25303.02</v>
      </c>
      <c r="L109" s="2">
        <v>43158</v>
      </c>
      <c r="M109" s="1" t="s">
        <v>0</v>
      </c>
      <c r="N109" s="1" t="s">
        <v>24</v>
      </c>
      <c r="O109" s="1"/>
      <c r="P109" s="2">
        <v>43852</v>
      </c>
      <c r="Q109" s="1" t="s">
        <v>25</v>
      </c>
    </row>
    <row r="110" spans="1:17" x14ac:dyDescent="0.25">
      <c r="A110" s="1" t="s">
        <v>122</v>
      </c>
      <c r="B110" t="s">
        <v>130</v>
      </c>
      <c r="C110">
        <v>11</v>
      </c>
      <c r="D110" s="1" t="s">
        <v>98</v>
      </c>
      <c r="E110" s="1" t="s">
        <v>21</v>
      </c>
      <c r="F110" s="2">
        <v>43066</v>
      </c>
      <c r="G110" s="2">
        <v>44161</v>
      </c>
      <c r="H110" s="1" t="s">
        <v>131</v>
      </c>
      <c r="I110" s="1" t="s">
        <v>33</v>
      </c>
      <c r="J110" s="1" t="s">
        <v>57</v>
      </c>
      <c r="K110">
        <v>39952.080000000002</v>
      </c>
      <c r="L110" s="2">
        <v>43066</v>
      </c>
      <c r="M110" s="1" t="s">
        <v>0</v>
      </c>
      <c r="N110" s="1" t="s">
        <v>24</v>
      </c>
      <c r="O110" s="1"/>
      <c r="P110" s="2">
        <v>43852</v>
      </c>
      <c r="Q110" s="1" t="s">
        <v>25</v>
      </c>
    </row>
    <row r="111" spans="1:17" x14ac:dyDescent="0.25">
      <c r="A111" s="1" t="s">
        <v>133</v>
      </c>
      <c r="B111" t="s">
        <v>134</v>
      </c>
      <c r="C111">
        <v>13</v>
      </c>
      <c r="D111" s="1" t="s">
        <v>135</v>
      </c>
      <c r="E111" s="1" t="s">
        <v>21</v>
      </c>
      <c r="F111" s="2">
        <v>43494</v>
      </c>
      <c r="G111" s="2">
        <v>43858</v>
      </c>
      <c r="H111" s="1" t="s">
        <v>32</v>
      </c>
      <c r="I111" s="1" t="s">
        <v>47</v>
      </c>
      <c r="J111" s="1" t="s">
        <v>28</v>
      </c>
      <c r="K111">
        <v>5462.5</v>
      </c>
      <c r="L111" s="2">
        <v>43494</v>
      </c>
      <c r="M111" s="1" t="s">
        <v>0</v>
      </c>
      <c r="N111" s="1" t="s">
        <v>24</v>
      </c>
      <c r="O111" s="1"/>
      <c r="P111" s="2">
        <v>43852</v>
      </c>
      <c r="Q111" s="1" t="s">
        <v>25</v>
      </c>
    </row>
    <row r="112" spans="1:17" x14ac:dyDescent="0.25">
      <c r="A112" s="1" t="s">
        <v>133</v>
      </c>
      <c r="B112" t="s">
        <v>678</v>
      </c>
      <c r="C112">
        <v>13</v>
      </c>
      <c r="D112" s="1" t="s">
        <v>135</v>
      </c>
      <c r="E112" s="1" t="s">
        <v>21</v>
      </c>
      <c r="F112" s="2">
        <v>43543</v>
      </c>
      <c r="G112" s="2">
        <v>43908</v>
      </c>
      <c r="H112" s="1" t="s">
        <v>35</v>
      </c>
      <c r="I112" s="1" t="s">
        <v>35</v>
      </c>
      <c r="J112" s="1" t="s">
        <v>28</v>
      </c>
      <c r="K112">
        <v>70125</v>
      </c>
      <c r="L112" s="2">
        <v>43543</v>
      </c>
      <c r="M112" s="1" t="s">
        <v>0</v>
      </c>
      <c r="N112" s="1" t="s">
        <v>24</v>
      </c>
      <c r="O112" s="1"/>
      <c r="P112" s="2">
        <v>43852</v>
      </c>
      <c r="Q112" s="1" t="s">
        <v>25</v>
      </c>
    </row>
    <row r="113" spans="1:17" x14ac:dyDescent="0.25">
      <c r="A113" s="1" t="s">
        <v>133</v>
      </c>
      <c r="B113" t="s">
        <v>679</v>
      </c>
      <c r="C113">
        <v>13</v>
      </c>
      <c r="D113" s="1" t="s">
        <v>135</v>
      </c>
      <c r="E113" s="1" t="s">
        <v>21</v>
      </c>
      <c r="F113" s="2">
        <v>43543</v>
      </c>
      <c r="G113" s="2">
        <v>43908</v>
      </c>
      <c r="H113" s="1" t="s">
        <v>35</v>
      </c>
      <c r="I113" s="1" t="s">
        <v>35</v>
      </c>
      <c r="J113" s="1" t="s">
        <v>28</v>
      </c>
      <c r="K113">
        <v>70125</v>
      </c>
      <c r="L113" s="2">
        <v>43543</v>
      </c>
      <c r="M113" s="1" t="s">
        <v>0</v>
      </c>
      <c r="N113" s="1" t="s">
        <v>24</v>
      </c>
      <c r="O113" s="1"/>
      <c r="P113" s="2">
        <v>43852</v>
      </c>
      <c r="Q113" s="1" t="s">
        <v>25</v>
      </c>
    </row>
    <row r="114" spans="1:17" x14ac:dyDescent="0.25">
      <c r="A114" s="1" t="s">
        <v>133</v>
      </c>
      <c r="B114" t="s">
        <v>680</v>
      </c>
      <c r="C114">
        <v>10</v>
      </c>
      <c r="D114" s="1" t="s">
        <v>38</v>
      </c>
      <c r="E114" s="1" t="s">
        <v>31</v>
      </c>
      <c r="F114" s="2">
        <v>43405</v>
      </c>
      <c r="G114" s="2">
        <v>43769</v>
      </c>
      <c r="H114" s="1" t="s">
        <v>39</v>
      </c>
      <c r="I114" s="1" t="s">
        <v>40</v>
      </c>
      <c r="J114" s="1" t="s">
        <v>23</v>
      </c>
      <c r="K114">
        <v>6157.88</v>
      </c>
      <c r="L114" s="2">
        <v>43405</v>
      </c>
      <c r="M114" s="1" t="s">
        <v>0</v>
      </c>
      <c r="N114" s="1" t="s">
        <v>43</v>
      </c>
      <c r="O114" s="1"/>
      <c r="P114" s="2">
        <v>43852</v>
      </c>
      <c r="Q114" s="1" t="s">
        <v>25</v>
      </c>
    </row>
    <row r="115" spans="1:17" x14ac:dyDescent="0.25">
      <c r="A115" s="1" t="s">
        <v>133</v>
      </c>
      <c r="B115" t="s">
        <v>680</v>
      </c>
      <c r="C115">
        <v>10</v>
      </c>
      <c r="D115" s="1" t="s">
        <v>38</v>
      </c>
      <c r="E115" s="1" t="s">
        <v>31</v>
      </c>
      <c r="F115" s="2">
        <v>43405</v>
      </c>
      <c r="G115" s="2">
        <v>43769</v>
      </c>
      <c r="H115" s="1" t="s">
        <v>39</v>
      </c>
      <c r="I115" s="1" t="s">
        <v>40</v>
      </c>
      <c r="J115" s="1" t="s">
        <v>23</v>
      </c>
      <c r="L115" s="2">
        <v>43439</v>
      </c>
      <c r="M115" s="1" t="s">
        <v>0</v>
      </c>
      <c r="N115" s="1" t="s">
        <v>43</v>
      </c>
      <c r="O115" s="1"/>
      <c r="P115" s="2">
        <v>43852</v>
      </c>
      <c r="Q115" s="1" t="s">
        <v>25</v>
      </c>
    </row>
    <row r="116" spans="1:17" x14ac:dyDescent="0.25">
      <c r="A116" s="1" t="s">
        <v>133</v>
      </c>
      <c r="B116" t="s">
        <v>680</v>
      </c>
      <c r="C116">
        <v>10</v>
      </c>
      <c r="D116" s="1" t="s">
        <v>38</v>
      </c>
      <c r="E116" s="1" t="s">
        <v>31</v>
      </c>
      <c r="F116" s="2">
        <v>43405</v>
      </c>
      <c r="G116" s="2">
        <v>43769</v>
      </c>
      <c r="H116" s="1" t="s">
        <v>39</v>
      </c>
      <c r="I116" s="1" t="s">
        <v>40</v>
      </c>
      <c r="J116" s="1" t="s">
        <v>23</v>
      </c>
      <c r="K116">
        <v>113.48</v>
      </c>
      <c r="L116" s="2">
        <v>43504</v>
      </c>
      <c r="M116" s="1" t="s">
        <v>0</v>
      </c>
      <c r="N116" s="1" t="s">
        <v>43</v>
      </c>
      <c r="O116" s="1"/>
      <c r="P116" s="2">
        <v>43852</v>
      </c>
      <c r="Q116" s="1" t="s">
        <v>25</v>
      </c>
    </row>
    <row r="117" spans="1:17" x14ac:dyDescent="0.25">
      <c r="A117" s="1" t="s">
        <v>133</v>
      </c>
      <c r="B117" t="s">
        <v>680</v>
      </c>
      <c r="C117">
        <v>10</v>
      </c>
      <c r="D117" s="1" t="s">
        <v>38</v>
      </c>
      <c r="E117" s="1" t="s">
        <v>21</v>
      </c>
      <c r="F117" s="2">
        <v>43770</v>
      </c>
      <c r="G117" s="2">
        <v>44135</v>
      </c>
      <c r="H117" s="1" t="s">
        <v>39</v>
      </c>
      <c r="I117" s="1" t="s">
        <v>40</v>
      </c>
      <c r="J117" s="1" t="s">
        <v>23</v>
      </c>
      <c r="K117">
        <v>4302.3</v>
      </c>
      <c r="L117" s="2">
        <v>43770</v>
      </c>
      <c r="M117" s="1" t="s">
        <v>0</v>
      </c>
      <c r="N117" s="1" t="s">
        <v>23</v>
      </c>
      <c r="O117" s="1"/>
      <c r="P117" s="2">
        <v>43852</v>
      </c>
      <c r="Q117" s="1" t="s">
        <v>25</v>
      </c>
    </row>
    <row r="118" spans="1:17" x14ac:dyDescent="0.25">
      <c r="A118" s="1" t="s">
        <v>133</v>
      </c>
      <c r="B118" t="s">
        <v>139</v>
      </c>
      <c r="C118">
        <v>10</v>
      </c>
      <c r="D118" s="1" t="s">
        <v>38</v>
      </c>
      <c r="E118" s="1" t="s">
        <v>21</v>
      </c>
      <c r="F118" s="2">
        <v>43602</v>
      </c>
      <c r="G118" s="2">
        <v>43967</v>
      </c>
      <c r="H118" s="1" t="s">
        <v>39</v>
      </c>
      <c r="I118" s="1" t="s">
        <v>40</v>
      </c>
      <c r="J118" s="1" t="s">
        <v>23</v>
      </c>
      <c r="K118">
        <v>52500</v>
      </c>
      <c r="L118" s="2">
        <v>43602</v>
      </c>
      <c r="M118" s="1" t="s">
        <v>0</v>
      </c>
      <c r="N118" s="1" t="s">
        <v>24</v>
      </c>
      <c r="O118" s="1"/>
      <c r="P118" s="2">
        <v>43852</v>
      </c>
      <c r="Q118" s="1" t="s">
        <v>25</v>
      </c>
    </row>
    <row r="119" spans="1:17" x14ac:dyDescent="0.25">
      <c r="A119" s="1" t="s">
        <v>133</v>
      </c>
      <c r="B119" t="s">
        <v>681</v>
      </c>
      <c r="C119">
        <v>3</v>
      </c>
      <c r="D119" s="1" t="s">
        <v>55</v>
      </c>
      <c r="E119" s="1" t="s">
        <v>21</v>
      </c>
      <c r="F119" s="2">
        <v>43765</v>
      </c>
      <c r="G119" s="2">
        <v>44130</v>
      </c>
      <c r="H119" s="1" t="s">
        <v>22</v>
      </c>
      <c r="I119" s="1" t="s">
        <v>22</v>
      </c>
      <c r="J119" s="1" t="s">
        <v>23</v>
      </c>
      <c r="K119">
        <v>35112</v>
      </c>
      <c r="L119" s="2">
        <v>43765</v>
      </c>
      <c r="M119" s="1" t="s">
        <v>0</v>
      </c>
      <c r="N119" s="1" t="s">
        <v>23</v>
      </c>
      <c r="O119" s="1"/>
      <c r="P119" s="2">
        <v>43852</v>
      </c>
      <c r="Q119" s="1" t="s">
        <v>25</v>
      </c>
    </row>
    <row r="120" spans="1:17" x14ac:dyDescent="0.25">
      <c r="A120" s="1" t="s">
        <v>133</v>
      </c>
      <c r="B120" t="s">
        <v>681</v>
      </c>
      <c r="C120">
        <v>3</v>
      </c>
      <c r="D120" s="1" t="s">
        <v>55</v>
      </c>
      <c r="E120" s="1" t="s">
        <v>21</v>
      </c>
      <c r="F120" s="2">
        <v>43765</v>
      </c>
      <c r="G120" s="2">
        <v>44130</v>
      </c>
      <c r="H120" s="1" t="s">
        <v>22</v>
      </c>
      <c r="I120" s="1" t="s">
        <v>22</v>
      </c>
      <c r="J120" s="1" t="s">
        <v>23</v>
      </c>
      <c r="K120">
        <v>15048</v>
      </c>
      <c r="L120" s="2">
        <v>43765</v>
      </c>
      <c r="M120" s="1" t="s">
        <v>0</v>
      </c>
      <c r="N120" s="1" t="s">
        <v>23</v>
      </c>
      <c r="O120" s="1"/>
      <c r="P120" s="2">
        <v>43852</v>
      </c>
      <c r="Q120" s="1" t="s">
        <v>25</v>
      </c>
    </row>
    <row r="121" spans="1:17" x14ac:dyDescent="0.25">
      <c r="A121" s="1" t="s">
        <v>133</v>
      </c>
      <c r="B121" t="s">
        <v>166</v>
      </c>
      <c r="C121">
        <v>10</v>
      </c>
      <c r="D121" s="1" t="s">
        <v>38</v>
      </c>
      <c r="E121" s="1" t="s">
        <v>31</v>
      </c>
      <c r="F121" s="2">
        <v>43431</v>
      </c>
      <c r="G121" s="2">
        <v>43795</v>
      </c>
      <c r="H121" s="1" t="s">
        <v>39</v>
      </c>
      <c r="I121" s="1" t="s">
        <v>40</v>
      </c>
      <c r="J121" s="1" t="s">
        <v>23</v>
      </c>
      <c r="K121">
        <v>7647.1</v>
      </c>
      <c r="L121" s="2">
        <v>43431</v>
      </c>
      <c r="M121" s="1" t="s">
        <v>0</v>
      </c>
      <c r="N121" s="1" t="s">
        <v>24</v>
      </c>
      <c r="O121" s="1"/>
      <c r="P121" s="2">
        <v>43852</v>
      </c>
      <c r="Q121" s="1" t="s">
        <v>25</v>
      </c>
    </row>
    <row r="122" spans="1:17" x14ac:dyDescent="0.25">
      <c r="A122" s="1" t="s">
        <v>133</v>
      </c>
      <c r="B122" t="s">
        <v>167</v>
      </c>
      <c r="C122">
        <v>10</v>
      </c>
      <c r="D122" s="1" t="s">
        <v>38</v>
      </c>
      <c r="E122" s="1" t="s">
        <v>21</v>
      </c>
      <c r="F122" s="2">
        <v>43796</v>
      </c>
      <c r="G122" s="2">
        <v>44161</v>
      </c>
      <c r="H122" s="1" t="s">
        <v>39</v>
      </c>
      <c r="I122" s="1" t="s">
        <v>40</v>
      </c>
      <c r="J122" s="1" t="s">
        <v>23</v>
      </c>
      <c r="K122">
        <v>12491.85</v>
      </c>
      <c r="L122" s="2">
        <v>43796</v>
      </c>
      <c r="M122" s="1" t="s">
        <v>0</v>
      </c>
      <c r="N122" s="1" t="s">
        <v>23</v>
      </c>
      <c r="O122" s="1"/>
      <c r="P122" s="2">
        <v>43852</v>
      </c>
      <c r="Q122" s="1" t="s">
        <v>25</v>
      </c>
    </row>
    <row r="123" spans="1:17" x14ac:dyDescent="0.25">
      <c r="A123" s="1" t="s">
        <v>133</v>
      </c>
      <c r="B123" t="s">
        <v>168</v>
      </c>
      <c r="C123">
        <v>10</v>
      </c>
      <c r="D123" s="1" t="s">
        <v>38</v>
      </c>
      <c r="E123" s="1" t="s">
        <v>31</v>
      </c>
      <c r="F123" s="2">
        <v>43431</v>
      </c>
      <c r="G123" s="2">
        <v>43795</v>
      </c>
      <c r="H123" s="1" t="s">
        <v>39</v>
      </c>
      <c r="I123" s="1" t="s">
        <v>40</v>
      </c>
      <c r="J123" s="1" t="s">
        <v>23</v>
      </c>
      <c r="K123">
        <v>30620.9</v>
      </c>
      <c r="L123" s="2">
        <v>43431</v>
      </c>
      <c r="M123" s="1" t="s">
        <v>0</v>
      </c>
      <c r="N123" s="1" t="s">
        <v>24</v>
      </c>
      <c r="O123" s="1"/>
      <c r="P123" s="2">
        <v>43852</v>
      </c>
      <c r="Q123" s="1" t="s">
        <v>25</v>
      </c>
    </row>
    <row r="124" spans="1:17" x14ac:dyDescent="0.25">
      <c r="A124" s="1" t="s">
        <v>133</v>
      </c>
      <c r="B124" t="s">
        <v>169</v>
      </c>
      <c r="C124">
        <v>10</v>
      </c>
      <c r="D124" s="1" t="s">
        <v>38</v>
      </c>
      <c r="E124" s="1" t="s">
        <v>21</v>
      </c>
      <c r="F124" s="2">
        <v>43796</v>
      </c>
      <c r="G124" s="2">
        <v>44161</v>
      </c>
      <c r="H124" s="1" t="s">
        <v>39</v>
      </c>
      <c r="I124" s="1" t="s">
        <v>40</v>
      </c>
      <c r="J124" s="1" t="s">
        <v>23</v>
      </c>
      <c r="K124">
        <v>61342.1</v>
      </c>
      <c r="L124" s="2">
        <v>43796</v>
      </c>
      <c r="M124" s="1" t="s">
        <v>0</v>
      </c>
      <c r="N124" s="1" t="s">
        <v>23</v>
      </c>
      <c r="O124" s="1"/>
      <c r="P124" s="2">
        <v>43852</v>
      </c>
      <c r="Q124" s="1" t="s">
        <v>25</v>
      </c>
    </row>
    <row r="125" spans="1:17" x14ac:dyDescent="0.25">
      <c r="A125" s="1" t="s">
        <v>133</v>
      </c>
      <c r="B125" t="s">
        <v>173</v>
      </c>
      <c r="C125">
        <v>6</v>
      </c>
      <c r="D125" s="1" t="s">
        <v>76</v>
      </c>
      <c r="E125" s="1" t="s">
        <v>21</v>
      </c>
      <c r="F125" s="2">
        <v>43518</v>
      </c>
      <c r="G125" s="2">
        <v>43882</v>
      </c>
      <c r="H125" s="1" t="s">
        <v>39</v>
      </c>
      <c r="I125" s="1" t="s">
        <v>40</v>
      </c>
      <c r="J125" s="1" t="s">
        <v>28</v>
      </c>
      <c r="K125">
        <v>44999.85</v>
      </c>
      <c r="L125" s="2">
        <v>43882</v>
      </c>
      <c r="M125" s="1" t="s">
        <v>0</v>
      </c>
      <c r="N125" s="1" t="s">
        <v>24</v>
      </c>
      <c r="O125" s="1"/>
      <c r="P125" s="2">
        <v>43852</v>
      </c>
      <c r="Q125" s="1" t="s">
        <v>25</v>
      </c>
    </row>
    <row r="126" spans="1:17" x14ac:dyDescent="0.25">
      <c r="A126" s="1" t="s">
        <v>133</v>
      </c>
      <c r="B126" t="s">
        <v>682</v>
      </c>
      <c r="C126">
        <v>13</v>
      </c>
      <c r="D126" s="1" t="s">
        <v>135</v>
      </c>
      <c r="E126" s="1" t="s">
        <v>21</v>
      </c>
      <c r="F126" s="2">
        <v>43738</v>
      </c>
      <c r="G126" s="2">
        <v>45929</v>
      </c>
      <c r="H126" s="1" t="s">
        <v>35</v>
      </c>
      <c r="I126" s="1" t="s">
        <v>35</v>
      </c>
      <c r="J126" s="1" t="s">
        <v>57</v>
      </c>
      <c r="K126">
        <v>47500</v>
      </c>
      <c r="L126" s="2">
        <v>43738</v>
      </c>
      <c r="M126" s="1" t="s">
        <v>0</v>
      </c>
      <c r="N126" s="1" t="s">
        <v>24</v>
      </c>
      <c r="O126" s="1"/>
      <c r="P126" s="2">
        <v>43852</v>
      </c>
      <c r="Q126" s="1" t="s">
        <v>25</v>
      </c>
    </row>
    <row r="127" spans="1:17" x14ac:dyDescent="0.25">
      <c r="A127" s="1" t="s">
        <v>133</v>
      </c>
      <c r="B127" t="s">
        <v>683</v>
      </c>
      <c r="C127">
        <v>13</v>
      </c>
      <c r="D127" s="1" t="s">
        <v>135</v>
      </c>
      <c r="E127" s="1" t="s">
        <v>31</v>
      </c>
      <c r="F127" s="2">
        <v>43502</v>
      </c>
      <c r="G127" s="2">
        <v>43683</v>
      </c>
      <c r="H127" s="1" t="s">
        <v>34</v>
      </c>
      <c r="I127" s="1" t="s">
        <v>35</v>
      </c>
      <c r="J127" s="1" t="s">
        <v>57</v>
      </c>
      <c r="K127">
        <v>6183.87</v>
      </c>
      <c r="L127" s="2">
        <v>43502</v>
      </c>
      <c r="M127" s="1" t="s">
        <v>0</v>
      </c>
      <c r="N127" s="1" t="s">
        <v>24</v>
      </c>
      <c r="O127" s="1"/>
      <c r="P127" s="2">
        <v>43852</v>
      </c>
      <c r="Q127" s="1" t="s">
        <v>25</v>
      </c>
    </row>
    <row r="128" spans="1:17" x14ac:dyDescent="0.25">
      <c r="A128" s="1" t="s">
        <v>133</v>
      </c>
      <c r="B128" t="s">
        <v>684</v>
      </c>
      <c r="C128">
        <v>13</v>
      </c>
      <c r="D128" s="1" t="s">
        <v>135</v>
      </c>
      <c r="E128" s="1" t="s">
        <v>21</v>
      </c>
      <c r="F128" s="2">
        <v>43684</v>
      </c>
      <c r="G128" s="2">
        <v>43867</v>
      </c>
      <c r="H128" s="1" t="s">
        <v>34</v>
      </c>
      <c r="I128" s="1" t="s">
        <v>35</v>
      </c>
      <c r="J128" s="1" t="s">
        <v>57</v>
      </c>
      <c r="K128">
        <v>6183.87</v>
      </c>
      <c r="L128" s="2">
        <v>43684</v>
      </c>
      <c r="M128" s="1" t="s">
        <v>0</v>
      </c>
      <c r="N128" s="1" t="s">
        <v>23</v>
      </c>
      <c r="O128" s="1"/>
      <c r="P128" s="2">
        <v>43852</v>
      </c>
      <c r="Q128" s="1" t="s">
        <v>25</v>
      </c>
    </row>
    <row r="129" spans="1:17" x14ac:dyDescent="0.25">
      <c r="A129" s="1" t="s">
        <v>133</v>
      </c>
      <c r="B129" t="s">
        <v>174</v>
      </c>
      <c r="C129">
        <v>2</v>
      </c>
      <c r="D129" s="1" t="s">
        <v>27</v>
      </c>
      <c r="E129" s="1" t="s">
        <v>21</v>
      </c>
      <c r="F129" s="2">
        <v>43777</v>
      </c>
      <c r="G129" s="2">
        <v>44142</v>
      </c>
      <c r="H129" s="1" t="s">
        <v>35</v>
      </c>
      <c r="I129" s="1" t="s">
        <v>35</v>
      </c>
      <c r="J129" s="1" t="s">
        <v>28</v>
      </c>
      <c r="K129">
        <v>13200</v>
      </c>
      <c r="L129" s="2">
        <v>43777</v>
      </c>
      <c r="M129" s="1" t="s">
        <v>0</v>
      </c>
      <c r="N129" s="1" t="s">
        <v>24</v>
      </c>
      <c r="O129" s="1"/>
      <c r="P129" s="2">
        <v>43852</v>
      </c>
      <c r="Q129" s="1" t="s">
        <v>25</v>
      </c>
    </row>
    <row r="130" spans="1:17" x14ac:dyDescent="0.25">
      <c r="A130" s="1" t="s">
        <v>133</v>
      </c>
      <c r="B130" t="s">
        <v>685</v>
      </c>
      <c r="C130">
        <v>2</v>
      </c>
      <c r="D130" s="1" t="s">
        <v>27</v>
      </c>
      <c r="E130" s="1" t="s">
        <v>21</v>
      </c>
      <c r="F130" s="2">
        <v>43518</v>
      </c>
      <c r="G130" s="2">
        <v>43882</v>
      </c>
      <c r="H130" s="1" t="s">
        <v>32</v>
      </c>
      <c r="I130" s="1" t="s">
        <v>53</v>
      </c>
      <c r="J130" s="1" t="s">
        <v>28</v>
      </c>
      <c r="K130">
        <v>16258</v>
      </c>
      <c r="L130" s="2">
        <v>43518</v>
      </c>
      <c r="M130" s="1" t="s">
        <v>0</v>
      </c>
      <c r="N130" s="1" t="s">
        <v>24</v>
      </c>
      <c r="O130" s="1"/>
      <c r="P130" s="2">
        <v>43852</v>
      </c>
      <c r="Q130" s="1" t="s">
        <v>25</v>
      </c>
    </row>
    <row r="131" spans="1:17" x14ac:dyDescent="0.25">
      <c r="A131" s="1" t="s">
        <v>133</v>
      </c>
      <c r="B131" t="s">
        <v>685</v>
      </c>
      <c r="C131">
        <v>2</v>
      </c>
      <c r="D131" s="1" t="s">
        <v>27</v>
      </c>
      <c r="E131" s="1" t="s">
        <v>21</v>
      </c>
      <c r="F131" s="2">
        <v>43524</v>
      </c>
      <c r="G131" s="2">
        <v>43888</v>
      </c>
      <c r="H131" s="1" t="s">
        <v>32</v>
      </c>
      <c r="I131" s="1" t="s">
        <v>53</v>
      </c>
      <c r="J131" s="1" t="s">
        <v>28</v>
      </c>
      <c r="K131">
        <v>8227.7900000000009</v>
      </c>
      <c r="L131" s="2">
        <v>43524</v>
      </c>
      <c r="M131" s="1" t="s">
        <v>0</v>
      </c>
      <c r="N131" s="1" t="s">
        <v>43</v>
      </c>
      <c r="O131" s="1"/>
      <c r="P131" s="2">
        <v>43852</v>
      </c>
      <c r="Q131" s="1" t="s">
        <v>25</v>
      </c>
    </row>
    <row r="132" spans="1:17" x14ac:dyDescent="0.25">
      <c r="A132" s="1" t="s">
        <v>133</v>
      </c>
      <c r="B132" t="s">
        <v>685</v>
      </c>
      <c r="C132">
        <v>2</v>
      </c>
      <c r="D132" s="1" t="s">
        <v>27</v>
      </c>
      <c r="E132" s="1" t="s">
        <v>21</v>
      </c>
      <c r="F132" s="2">
        <v>43524</v>
      </c>
      <c r="G132" s="2">
        <v>43888</v>
      </c>
      <c r="H132" s="1" t="s">
        <v>32</v>
      </c>
      <c r="I132" s="1" t="s">
        <v>53</v>
      </c>
      <c r="J132" s="1" t="s">
        <v>28</v>
      </c>
      <c r="K132">
        <v>2925.72</v>
      </c>
      <c r="L132" s="2">
        <v>43628</v>
      </c>
      <c r="M132" s="1" t="s">
        <v>0</v>
      </c>
      <c r="N132" s="1" t="s">
        <v>43</v>
      </c>
      <c r="O132" s="1"/>
      <c r="P132" s="2">
        <v>43852</v>
      </c>
      <c r="Q132" s="1" t="s">
        <v>25</v>
      </c>
    </row>
    <row r="133" spans="1:17" x14ac:dyDescent="0.25">
      <c r="A133" s="1" t="s">
        <v>133</v>
      </c>
      <c r="B133" t="s">
        <v>685</v>
      </c>
      <c r="C133">
        <v>2</v>
      </c>
      <c r="D133" s="1" t="s">
        <v>27</v>
      </c>
      <c r="E133" s="1" t="s">
        <v>21</v>
      </c>
      <c r="F133" s="2">
        <v>43524</v>
      </c>
      <c r="G133" s="2">
        <v>43888</v>
      </c>
      <c r="H133" s="1" t="s">
        <v>32</v>
      </c>
      <c r="I133" s="1" t="s">
        <v>53</v>
      </c>
      <c r="J133" s="1" t="s">
        <v>28</v>
      </c>
      <c r="K133">
        <v>2925.72</v>
      </c>
      <c r="L133" s="2">
        <v>43628</v>
      </c>
      <c r="M133" s="1" t="s">
        <v>0</v>
      </c>
      <c r="N133" s="1" t="s">
        <v>43</v>
      </c>
      <c r="O133" s="1"/>
      <c r="P133" s="2">
        <v>43852</v>
      </c>
      <c r="Q133" s="1" t="s">
        <v>25</v>
      </c>
    </row>
    <row r="134" spans="1:17" x14ac:dyDescent="0.25">
      <c r="A134" s="1" t="s">
        <v>133</v>
      </c>
      <c r="B134" t="s">
        <v>685</v>
      </c>
      <c r="C134">
        <v>2</v>
      </c>
      <c r="D134" s="1" t="s">
        <v>27</v>
      </c>
      <c r="E134" s="1" t="s">
        <v>21</v>
      </c>
      <c r="F134" s="2">
        <v>43524</v>
      </c>
      <c r="G134" s="2">
        <v>43888</v>
      </c>
      <c r="H134" s="1" t="s">
        <v>32</v>
      </c>
      <c r="I134" s="1" t="s">
        <v>53</v>
      </c>
      <c r="J134" s="1" t="s">
        <v>28</v>
      </c>
      <c r="K134">
        <v>5240.78</v>
      </c>
      <c r="L134" s="2">
        <v>43658</v>
      </c>
      <c r="M134" s="1" t="s">
        <v>0</v>
      </c>
      <c r="N134" s="1" t="s">
        <v>43</v>
      </c>
      <c r="O134" s="1"/>
      <c r="P134" s="2">
        <v>43852</v>
      </c>
      <c r="Q134" s="1" t="s">
        <v>25</v>
      </c>
    </row>
    <row r="135" spans="1:17" x14ac:dyDescent="0.25">
      <c r="A135" s="1" t="s">
        <v>133</v>
      </c>
      <c r="B135" t="s">
        <v>686</v>
      </c>
      <c r="C135">
        <v>2</v>
      </c>
      <c r="D135" s="1" t="s">
        <v>27</v>
      </c>
      <c r="E135" s="1" t="s">
        <v>21</v>
      </c>
      <c r="F135" s="2">
        <v>43777</v>
      </c>
      <c r="G135" s="2">
        <v>44142</v>
      </c>
      <c r="H135" s="1" t="s">
        <v>32</v>
      </c>
      <c r="I135" s="1" t="s">
        <v>53</v>
      </c>
      <c r="J135" s="1" t="s">
        <v>28</v>
      </c>
      <c r="K135">
        <v>17232.75</v>
      </c>
      <c r="L135" s="2">
        <v>43777</v>
      </c>
      <c r="M135" s="1" t="s">
        <v>0</v>
      </c>
      <c r="N135" s="1" t="s">
        <v>24</v>
      </c>
      <c r="O135" s="1"/>
      <c r="P135" s="2">
        <v>43852</v>
      </c>
      <c r="Q135" s="1" t="s">
        <v>25</v>
      </c>
    </row>
    <row r="136" spans="1:17" x14ac:dyDescent="0.25">
      <c r="A136" s="1" t="s">
        <v>133</v>
      </c>
      <c r="B136" t="s">
        <v>686</v>
      </c>
      <c r="C136">
        <v>2</v>
      </c>
      <c r="D136" s="1" t="s">
        <v>27</v>
      </c>
      <c r="E136" s="1" t="s">
        <v>21</v>
      </c>
      <c r="F136" s="2">
        <v>43777</v>
      </c>
      <c r="G136" s="2">
        <v>44142</v>
      </c>
      <c r="H136" s="1" t="s">
        <v>35</v>
      </c>
      <c r="I136" s="1" t="s">
        <v>35</v>
      </c>
      <c r="J136" s="1" t="s">
        <v>28</v>
      </c>
      <c r="K136">
        <v>6250</v>
      </c>
      <c r="L136" s="2">
        <v>43777</v>
      </c>
      <c r="M136" s="1" t="s">
        <v>0</v>
      </c>
      <c r="N136" s="1" t="s">
        <v>24</v>
      </c>
      <c r="O136" s="1"/>
      <c r="P136" s="2">
        <v>43852</v>
      </c>
      <c r="Q136" s="1" t="s">
        <v>25</v>
      </c>
    </row>
    <row r="137" spans="1:17" x14ac:dyDescent="0.25">
      <c r="A137" s="1" t="s">
        <v>133</v>
      </c>
      <c r="B137" t="s">
        <v>687</v>
      </c>
      <c r="C137">
        <v>2</v>
      </c>
      <c r="D137" s="1" t="s">
        <v>27</v>
      </c>
      <c r="E137" s="1" t="s">
        <v>21</v>
      </c>
      <c r="F137" s="2">
        <v>43716</v>
      </c>
      <c r="G137" s="2">
        <v>44081</v>
      </c>
      <c r="H137" s="1" t="s">
        <v>32</v>
      </c>
      <c r="I137" s="1" t="s">
        <v>53</v>
      </c>
      <c r="J137" s="1" t="s">
        <v>28</v>
      </c>
      <c r="K137">
        <v>72138.929999999993</v>
      </c>
      <c r="L137" s="2">
        <v>43716</v>
      </c>
      <c r="M137" s="1" t="s">
        <v>0</v>
      </c>
      <c r="N137" s="1" t="s">
        <v>24</v>
      </c>
      <c r="O137" s="1"/>
      <c r="P137" s="2">
        <v>43852</v>
      </c>
      <c r="Q137" s="1" t="s">
        <v>25</v>
      </c>
    </row>
    <row r="138" spans="1:17" x14ac:dyDescent="0.25">
      <c r="A138" s="1" t="s">
        <v>133</v>
      </c>
      <c r="B138" t="s">
        <v>687</v>
      </c>
      <c r="C138">
        <v>2</v>
      </c>
      <c r="D138" s="1" t="s">
        <v>27</v>
      </c>
      <c r="E138" s="1" t="s">
        <v>21</v>
      </c>
      <c r="F138" s="2">
        <v>43716</v>
      </c>
      <c r="G138" s="2">
        <v>44081</v>
      </c>
      <c r="H138" s="1" t="s">
        <v>32</v>
      </c>
      <c r="I138" s="1" t="s">
        <v>53</v>
      </c>
      <c r="J138" s="1" t="s">
        <v>28</v>
      </c>
      <c r="K138">
        <v>43032.54</v>
      </c>
      <c r="L138" s="2">
        <v>43716</v>
      </c>
      <c r="M138" s="1" t="s">
        <v>0</v>
      </c>
      <c r="N138" s="1" t="s">
        <v>24</v>
      </c>
      <c r="O138" s="1"/>
      <c r="P138" s="2">
        <v>43852</v>
      </c>
      <c r="Q138" s="1" t="s">
        <v>25</v>
      </c>
    </row>
    <row r="139" spans="1:17" x14ac:dyDescent="0.25">
      <c r="A139" s="1" t="s">
        <v>133</v>
      </c>
      <c r="B139" t="s">
        <v>687</v>
      </c>
      <c r="C139">
        <v>2</v>
      </c>
      <c r="D139" s="1" t="s">
        <v>27</v>
      </c>
      <c r="E139" s="1" t="s">
        <v>21</v>
      </c>
      <c r="F139" s="2">
        <v>43716</v>
      </c>
      <c r="G139" s="2">
        <v>44081</v>
      </c>
      <c r="H139" s="1" t="s">
        <v>34</v>
      </c>
      <c r="I139" s="1" t="s">
        <v>47</v>
      </c>
      <c r="J139" s="1" t="s">
        <v>28</v>
      </c>
      <c r="K139">
        <v>11550</v>
      </c>
      <c r="L139" s="2">
        <v>43716</v>
      </c>
      <c r="M139" s="1" t="s">
        <v>0</v>
      </c>
      <c r="N139" s="1" t="s">
        <v>24</v>
      </c>
      <c r="O139" s="1"/>
      <c r="P139" s="2">
        <v>43852</v>
      </c>
      <c r="Q139" s="1" t="s">
        <v>25</v>
      </c>
    </row>
    <row r="140" spans="1:17" x14ac:dyDescent="0.25">
      <c r="A140" s="1" t="s">
        <v>133</v>
      </c>
      <c r="B140" t="s">
        <v>687</v>
      </c>
      <c r="C140">
        <v>2</v>
      </c>
      <c r="D140" s="1" t="s">
        <v>27</v>
      </c>
      <c r="E140" s="1" t="s">
        <v>21</v>
      </c>
      <c r="F140" s="2">
        <v>43716</v>
      </c>
      <c r="G140" s="2">
        <v>44081</v>
      </c>
      <c r="H140" s="1" t="s">
        <v>34</v>
      </c>
      <c r="I140" s="1" t="s">
        <v>47</v>
      </c>
      <c r="J140" s="1" t="s">
        <v>28</v>
      </c>
      <c r="K140">
        <v>7700</v>
      </c>
      <c r="L140" s="2">
        <v>43716</v>
      </c>
      <c r="M140" s="1" t="s">
        <v>0</v>
      </c>
      <c r="N140" s="1" t="s">
        <v>24</v>
      </c>
      <c r="O140" s="1"/>
      <c r="P140" s="2">
        <v>43852</v>
      </c>
      <c r="Q140" s="1" t="s">
        <v>25</v>
      </c>
    </row>
    <row r="141" spans="1:17" x14ac:dyDescent="0.25">
      <c r="A141" s="1" t="s">
        <v>133</v>
      </c>
      <c r="B141" t="s">
        <v>687</v>
      </c>
      <c r="C141">
        <v>2</v>
      </c>
      <c r="D141" s="1" t="s">
        <v>27</v>
      </c>
      <c r="E141" s="1" t="s">
        <v>21</v>
      </c>
      <c r="F141" s="2">
        <v>43716</v>
      </c>
      <c r="G141" s="2">
        <v>44081</v>
      </c>
      <c r="H141" s="1" t="s">
        <v>34</v>
      </c>
      <c r="I141" s="1" t="s">
        <v>53</v>
      </c>
      <c r="J141" s="1" t="s">
        <v>28</v>
      </c>
      <c r="K141">
        <v>14461.25</v>
      </c>
      <c r="L141" s="2">
        <v>43716</v>
      </c>
      <c r="M141" s="1" t="s">
        <v>0</v>
      </c>
      <c r="N141" s="1" t="s">
        <v>43</v>
      </c>
      <c r="O141" s="1"/>
      <c r="P141" s="2">
        <v>43852</v>
      </c>
      <c r="Q141" s="1" t="s">
        <v>25</v>
      </c>
    </row>
    <row r="142" spans="1:17" x14ac:dyDescent="0.25">
      <c r="A142" s="1" t="s">
        <v>133</v>
      </c>
      <c r="B142" t="s">
        <v>687</v>
      </c>
      <c r="C142">
        <v>2</v>
      </c>
      <c r="D142" s="1" t="s">
        <v>27</v>
      </c>
      <c r="E142" s="1" t="s">
        <v>21</v>
      </c>
      <c r="F142" s="2">
        <v>43716</v>
      </c>
      <c r="G142" s="2">
        <v>44081</v>
      </c>
      <c r="H142" s="1" t="s">
        <v>34</v>
      </c>
      <c r="I142" s="1" t="s">
        <v>53</v>
      </c>
      <c r="J142" s="1" t="s">
        <v>28</v>
      </c>
      <c r="K142">
        <v>13153.63</v>
      </c>
      <c r="L142" s="2">
        <v>43748</v>
      </c>
      <c r="M142" s="1" t="s">
        <v>0</v>
      </c>
      <c r="N142" s="1" t="s">
        <v>43</v>
      </c>
      <c r="O142" s="1"/>
      <c r="P142" s="2">
        <v>43852</v>
      </c>
      <c r="Q142" s="1" t="s">
        <v>25</v>
      </c>
    </row>
    <row r="143" spans="1:17" x14ac:dyDescent="0.25">
      <c r="A143" s="1" t="s">
        <v>133</v>
      </c>
      <c r="B143" t="s">
        <v>687</v>
      </c>
      <c r="C143">
        <v>13</v>
      </c>
      <c r="D143" s="1" t="s">
        <v>135</v>
      </c>
      <c r="E143" s="1" t="s">
        <v>21</v>
      </c>
      <c r="F143" s="2">
        <v>43580</v>
      </c>
      <c r="G143" s="2">
        <v>44310</v>
      </c>
      <c r="H143" s="1" t="s">
        <v>131</v>
      </c>
      <c r="I143" s="1" t="s">
        <v>33</v>
      </c>
      <c r="J143" s="1" t="s">
        <v>57</v>
      </c>
      <c r="K143">
        <v>134736.13</v>
      </c>
      <c r="L143" s="2">
        <v>43580</v>
      </c>
      <c r="M143" s="1" t="s">
        <v>0</v>
      </c>
      <c r="N143" s="1" t="s">
        <v>24</v>
      </c>
      <c r="O143" s="1"/>
      <c r="P143" s="2">
        <v>43852</v>
      </c>
      <c r="Q143" s="1" t="s">
        <v>25</v>
      </c>
    </row>
    <row r="144" spans="1:17" x14ac:dyDescent="0.25">
      <c r="A144" s="1" t="s">
        <v>133</v>
      </c>
      <c r="B144" t="s">
        <v>687</v>
      </c>
      <c r="C144">
        <v>13</v>
      </c>
      <c r="D144" s="1" t="s">
        <v>135</v>
      </c>
      <c r="E144" s="1" t="s">
        <v>21</v>
      </c>
      <c r="F144" s="2">
        <v>43719</v>
      </c>
      <c r="G144" s="2">
        <v>44084</v>
      </c>
      <c r="H144" s="1" t="s">
        <v>131</v>
      </c>
      <c r="I144" s="1" t="s">
        <v>33</v>
      </c>
      <c r="J144" s="1" t="s">
        <v>57</v>
      </c>
      <c r="K144">
        <v>32584.880000000001</v>
      </c>
      <c r="L144" s="2">
        <v>43719</v>
      </c>
      <c r="M144" s="1" t="s">
        <v>0</v>
      </c>
      <c r="N144" s="1" t="s">
        <v>24</v>
      </c>
      <c r="O144" s="1"/>
      <c r="P144" s="2">
        <v>43852</v>
      </c>
      <c r="Q144" s="1" t="s">
        <v>25</v>
      </c>
    </row>
    <row r="145" spans="1:17" x14ac:dyDescent="0.25">
      <c r="A145" s="1" t="s">
        <v>133</v>
      </c>
      <c r="B145" t="s">
        <v>687</v>
      </c>
      <c r="C145">
        <v>13</v>
      </c>
      <c r="D145" s="1" t="s">
        <v>135</v>
      </c>
      <c r="E145" s="1" t="s">
        <v>21</v>
      </c>
      <c r="F145" s="2">
        <v>43730</v>
      </c>
      <c r="G145" s="2">
        <v>43911</v>
      </c>
      <c r="H145" s="1" t="s">
        <v>131</v>
      </c>
      <c r="I145" s="1" t="s">
        <v>33</v>
      </c>
      <c r="J145" s="1" t="s">
        <v>57</v>
      </c>
      <c r="K145">
        <v>8044.5</v>
      </c>
      <c r="L145" s="2">
        <v>43730</v>
      </c>
      <c r="M145" s="1" t="s">
        <v>0</v>
      </c>
      <c r="N145" s="1" t="s">
        <v>24</v>
      </c>
      <c r="O145" s="1"/>
      <c r="P145" s="2">
        <v>43852</v>
      </c>
      <c r="Q145" s="1" t="s">
        <v>25</v>
      </c>
    </row>
    <row r="146" spans="1:17" x14ac:dyDescent="0.25">
      <c r="A146" s="1" t="s">
        <v>182</v>
      </c>
      <c r="B146" t="s">
        <v>688</v>
      </c>
      <c r="C146">
        <v>6</v>
      </c>
      <c r="D146" s="1" t="s">
        <v>76</v>
      </c>
      <c r="E146" s="1" t="s">
        <v>21</v>
      </c>
      <c r="F146" s="2">
        <v>43554</v>
      </c>
      <c r="G146" s="2">
        <v>43919</v>
      </c>
      <c r="H146" s="1" t="s">
        <v>35</v>
      </c>
      <c r="I146" s="1" t="s">
        <v>35</v>
      </c>
      <c r="J146" s="1" t="s">
        <v>28</v>
      </c>
      <c r="K146">
        <v>14107.5</v>
      </c>
      <c r="L146" s="2">
        <v>43554</v>
      </c>
      <c r="M146" s="1" t="s">
        <v>0</v>
      </c>
      <c r="N146" s="1" t="s">
        <v>24</v>
      </c>
      <c r="O146" s="1"/>
      <c r="P146" s="2">
        <v>43852</v>
      </c>
      <c r="Q146" s="1" t="s">
        <v>25</v>
      </c>
    </row>
    <row r="147" spans="1:17" x14ac:dyDescent="0.25">
      <c r="A147" s="1" t="s">
        <v>182</v>
      </c>
      <c r="B147" t="s">
        <v>689</v>
      </c>
      <c r="C147">
        <v>10</v>
      </c>
      <c r="D147" s="1" t="s">
        <v>38</v>
      </c>
      <c r="E147" s="1" t="s">
        <v>21</v>
      </c>
      <c r="F147" s="2">
        <v>43580</v>
      </c>
      <c r="G147" s="2">
        <v>43945</v>
      </c>
      <c r="H147" s="1" t="s">
        <v>39</v>
      </c>
      <c r="I147" s="1" t="s">
        <v>40</v>
      </c>
      <c r="J147" s="1" t="s">
        <v>23</v>
      </c>
      <c r="K147">
        <v>9294.35</v>
      </c>
      <c r="L147" s="2">
        <v>43580</v>
      </c>
      <c r="M147" s="1" t="s">
        <v>0</v>
      </c>
      <c r="N147" s="1" t="s">
        <v>24</v>
      </c>
      <c r="O147" s="1"/>
      <c r="P147" s="2">
        <v>43852</v>
      </c>
      <c r="Q147" s="1" t="s">
        <v>25</v>
      </c>
    </row>
    <row r="148" spans="1:17" x14ac:dyDescent="0.25">
      <c r="A148" s="1" t="s">
        <v>182</v>
      </c>
      <c r="B148" t="s">
        <v>202</v>
      </c>
      <c r="C148">
        <v>10</v>
      </c>
      <c r="D148" s="1" t="s">
        <v>38</v>
      </c>
      <c r="E148" s="1" t="s">
        <v>21</v>
      </c>
      <c r="F148" s="2">
        <v>43579</v>
      </c>
      <c r="G148" s="2">
        <v>43944</v>
      </c>
      <c r="H148" s="1" t="s">
        <v>39</v>
      </c>
      <c r="I148" s="1" t="s">
        <v>40</v>
      </c>
      <c r="J148" s="1" t="s">
        <v>23</v>
      </c>
      <c r="K148">
        <v>63750</v>
      </c>
      <c r="L148" s="2">
        <v>43579</v>
      </c>
      <c r="M148" s="1" t="s">
        <v>0</v>
      </c>
      <c r="N148" s="1" t="s">
        <v>43</v>
      </c>
      <c r="O148" s="1"/>
      <c r="P148" s="2">
        <v>43852</v>
      </c>
      <c r="Q148" s="1" t="s">
        <v>25</v>
      </c>
    </row>
    <row r="149" spans="1:17" x14ac:dyDescent="0.25">
      <c r="A149" s="1" t="s">
        <v>182</v>
      </c>
      <c r="B149" t="s">
        <v>202</v>
      </c>
      <c r="C149">
        <v>10</v>
      </c>
      <c r="D149" s="1" t="s">
        <v>38</v>
      </c>
      <c r="E149" s="1" t="s">
        <v>21</v>
      </c>
      <c r="F149" s="2">
        <v>43579</v>
      </c>
      <c r="G149" s="2">
        <v>43944</v>
      </c>
      <c r="H149" s="1" t="s">
        <v>39</v>
      </c>
      <c r="I149" s="1" t="s">
        <v>40</v>
      </c>
      <c r="J149" s="1" t="s">
        <v>23</v>
      </c>
      <c r="K149">
        <v>3098.63</v>
      </c>
      <c r="L149" s="2">
        <v>43659</v>
      </c>
      <c r="M149" s="1" t="s">
        <v>0</v>
      </c>
      <c r="N149" s="1" t="s">
        <v>43</v>
      </c>
      <c r="O149" s="1"/>
      <c r="P149" s="2">
        <v>43852</v>
      </c>
      <c r="Q149" s="1" t="s">
        <v>25</v>
      </c>
    </row>
    <row r="150" spans="1:17" x14ac:dyDescent="0.25">
      <c r="A150" s="1" t="s">
        <v>182</v>
      </c>
      <c r="B150" t="s">
        <v>202</v>
      </c>
      <c r="C150">
        <v>10</v>
      </c>
      <c r="D150" s="1" t="s">
        <v>38</v>
      </c>
      <c r="E150" s="1" t="s">
        <v>21</v>
      </c>
      <c r="F150" s="2">
        <v>43579</v>
      </c>
      <c r="G150" s="2">
        <v>43944</v>
      </c>
      <c r="H150" s="1" t="s">
        <v>39</v>
      </c>
      <c r="I150" s="1" t="s">
        <v>40</v>
      </c>
      <c r="J150" s="1" t="s">
        <v>23</v>
      </c>
      <c r="K150">
        <v>1747.2</v>
      </c>
      <c r="L150" s="2">
        <v>43663</v>
      </c>
      <c r="M150" s="1" t="s">
        <v>0</v>
      </c>
      <c r="N150" s="1" t="s">
        <v>43</v>
      </c>
      <c r="O150" s="1"/>
      <c r="P150" s="2">
        <v>43852</v>
      </c>
      <c r="Q150" s="1" t="s">
        <v>25</v>
      </c>
    </row>
    <row r="151" spans="1:17" x14ac:dyDescent="0.25">
      <c r="A151" s="1" t="s">
        <v>182</v>
      </c>
      <c r="B151" t="s">
        <v>202</v>
      </c>
      <c r="C151">
        <v>10</v>
      </c>
      <c r="D151" s="1" t="s">
        <v>38</v>
      </c>
      <c r="E151" s="1" t="s">
        <v>21</v>
      </c>
      <c r="F151" s="2">
        <v>43579</v>
      </c>
      <c r="G151" s="2">
        <v>43944</v>
      </c>
      <c r="H151" s="1" t="s">
        <v>39</v>
      </c>
      <c r="I151" s="1" t="s">
        <v>40</v>
      </c>
      <c r="J151" s="1" t="s">
        <v>23</v>
      </c>
      <c r="K151">
        <v>2458.58</v>
      </c>
      <c r="L151" s="2">
        <v>43599</v>
      </c>
      <c r="M151" s="1" t="s">
        <v>0</v>
      </c>
      <c r="N151" s="1" t="s">
        <v>43</v>
      </c>
      <c r="O151" s="1"/>
      <c r="P151" s="2">
        <v>43852</v>
      </c>
      <c r="Q151" s="1" t="s">
        <v>25</v>
      </c>
    </row>
    <row r="152" spans="1:17" x14ac:dyDescent="0.25">
      <c r="A152" s="1" t="s">
        <v>182</v>
      </c>
      <c r="B152" t="s">
        <v>690</v>
      </c>
      <c r="C152">
        <v>13</v>
      </c>
      <c r="D152" s="1" t="s">
        <v>135</v>
      </c>
      <c r="E152" s="1" t="s">
        <v>21</v>
      </c>
      <c r="F152" s="2">
        <v>43512</v>
      </c>
      <c r="G152" s="2">
        <v>43876</v>
      </c>
      <c r="H152" s="1" t="s">
        <v>39</v>
      </c>
      <c r="I152" s="1" t="s">
        <v>40</v>
      </c>
      <c r="J152" s="1" t="s">
        <v>28</v>
      </c>
      <c r="K152">
        <v>1148.93</v>
      </c>
      <c r="L152" s="2">
        <v>43512</v>
      </c>
      <c r="M152" s="1" t="s">
        <v>0</v>
      </c>
      <c r="N152" s="1" t="s">
        <v>24</v>
      </c>
      <c r="O152" s="1"/>
      <c r="P152" s="2">
        <v>43852</v>
      </c>
      <c r="Q152" s="1" t="s">
        <v>25</v>
      </c>
    </row>
    <row r="153" spans="1:17" x14ac:dyDescent="0.25">
      <c r="A153" s="1" t="s">
        <v>182</v>
      </c>
      <c r="B153" t="s">
        <v>691</v>
      </c>
      <c r="C153">
        <v>13</v>
      </c>
      <c r="D153" s="1" t="s">
        <v>135</v>
      </c>
      <c r="E153" s="1" t="s">
        <v>21</v>
      </c>
      <c r="F153" s="2">
        <v>43512</v>
      </c>
      <c r="G153" s="2">
        <v>43876</v>
      </c>
      <c r="H153" s="1" t="s">
        <v>39</v>
      </c>
      <c r="I153" s="1" t="s">
        <v>40</v>
      </c>
      <c r="J153" s="1" t="s">
        <v>28</v>
      </c>
      <c r="K153">
        <v>58300</v>
      </c>
      <c r="L153" s="2">
        <v>43512</v>
      </c>
      <c r="M153" s="1" t="s">
        <v>0</v>
      </c>
      <c r="N153" s="1" t="s">
        <v>24</v>
      </c>
      <c r="O153" s="1"/>
      <c r="P153" s="2">
        <v>43852</v>
      </c>
      <c r="Q153" s="1" t="s">
        <v>25</v>
      </c>
    </row>
    <row r="154" spans="1:17" x14ac:dyDescent="0.25">
      <c r="A154" s="1" t="s">
        <v>182</v>
      </c>
      <c r="B154" t="s">
        <v>215</v>
      </c>
      <c r="C154">
        <v>11</v>
      </c>
      <c r="D154" s="1" t="s">
        <v>98</v>
      </c>
      <c r="E154" s="1" t="s">
        <v>21</v>
      </c>
      <c r="F154" s="2">
        <v>43536</v>
      </c>
      <c r="G154" s="2">
        <v>43901</v>
      </c>
      <c r="H154" s="1" t="s">
        <v>131</v>
      </c>
      <c r="I154" s="1" t="s">
        <v>33</v>
      </c>
      <c r="J154" s="1" t="s">
        <v>57</v>
      </c>
      <c r="K154">
        <v>18229.13</v>
      </c>
      <c r="L154" s="2">
        <v>43536</v>
      </c>
      <c r="M154" s="1" t="s">
        <v>0</v>
      </c>
      <c r="N154" s="1" t="s">
        <v>24</v>
      </c>
      <c r="O154" s="1"/>
      <c r="P154" s="2">
        <v>43852</v>
      </c>
      <c r="Q154" s="1" t="s">
        <v>25</v>
      </c>
    </row>
    <row r="155" spans="1:17" x14ac:dyDescent="0.25">
      <c r="A155" s="1" t="s">
        <v>182</v>
      </c>
      <c r="B155" t="s">
        <v>216</v>
      </c>
      <c r="C155">
        <v>11</v>
      </c>
      <c r="D155" s="1" t="s">
        <v>98</v>
      </c>
      <c r="E155" s="1" t="s">
        <v>21</v>
      </c>
      <c r="F155" s="2">
        <v>43175</v>
      </c>
      <c r="G155" s="2">
        <v>43539</v>
      </c>
      <c r="H155" s="1" t="s">
        <v>34</v>
      </c>
      <c r="I155" s="1" t="s">
        <v>35</v>
      </c>
      <c r="J155" s="1" t="s">
        <v>57</v>
      </c>
      <c r="K155">
        <v>6158.75</v>
      </c>
      <c r="L155" s="2">
        <v>43175</v>
      </c>
      <c r="M155" s="1" t="s">
        <v>0</v>
      </c>
      <c r="N155" s="1" t="s">
        <v>24</v>
      </c>
      <c r="O155" s="1"/>
      <c r="P155" s="2">
        <v>43852</v>
      </c>
      <c r="Q155" s="1" t="s">
        <v>25</v>
      </c>
    </row>
    <row r="156" spans="1:17" x14ac:dyDescent="0.25">
      <c r="A156" s="1" t="s">
        <v>218</v>
      </c>
      <c r="B156" t="s">
        <v>219</v>
      </c>
      <c r="C156">
        <v>9</v>
      </c>
      <c r="D156" s="1" t="s">
        <v>52</v>
      </c>
      <c r="E156" s="1" t="s">
        <v>31</v>
      </c>
      <c r="F156" s="2">
        <v>43151</v>
      </c>
      <c r="G156" s="2">
        <v>43515</v>
      </c>
      <c r="H156" s="1" t="s">
        <v>34</v>
      </c>
      <c r="I156" s="1" t="s">
        <v>47</v>
      </c>
      <c r="J156" s="1" t="s">
        <v>23</v>
      </c>
      <c r="K156">
        <v>8452.1299999999992</v>
      </c>
      <c r="L156" s="2">
        <v>43151</v>
      </c>
      <c r="M156" s="1" t="s">
        <v>0</v>
      </c>
      <c r="N156" s="1" t="s">
        <v>24</v>
      </c>
      <c r="O156" s="1"/>
      <c r="P156" s="2">
        <v>43852</v>
      </c>
      <c r="Q156" s="1" t="s">
        <v>25</v>
      </c>
    </row>
    <row r="157" spans="1:17" x14ac:dyDescent="0.25">
      <c r="A157" s="1" t="s">
        <v>218</v>
      </c>
      <c r="B157" t="s">
        <v>220</v>
      </c>
      <c r="C157">
        <v>9</v>
      </c>
      <c r="D157" s="1" t="s">
        <v>52</v>
      </c>
      <c r="E157" s="1" t="s">
        <v>21</v>
      </c>
      <c r="F157" s="2">
        <v>43466</v>
      </c>
      <c r="G157" s="2">
        <v>43830</v>
      </c>
      <c r="H157" s="1" t="s">
        <v>32</v>
      </c>
      <c r="I157" s="1" t="s">
        <v>47</v>
      </c>
      <c r="J157" s="1" t="s">
        <v>57</v>
      </c>
      <c r="K157">
        <v>7475</v>
      </c>
      <c r="L157" s="2">
        <v>43466</v>
      </c>
      <c r="M157" s="1" t="s">
        <v>0</v>
      </c>
      <c r="N157" s="1" t="s">
        <v>24</v>
      </c>
      <c r="O157" s="1"/>
      <c r="P157" s="2">
        <v>43852</v>
      </c>
      <c r="Q157" s="1" t="s">
        <v>25</v>
      </c>
    </row>
    <row r="158" spans="1:17" x14ac:dyDescent="0.25">
      <c r="A158" s="1" t="s">
        <v>218</v>
      </c>
      <c r="B158" t="s">
        <v>221</v>
      </c>
      <c r="C158">
        <v>9</v>
      </c>
      <c r="D158" s="1" t="s">
        <v>52</v>
      </c>
      <c r="E158" s="1" t="s">
        <v>21</v>
      </c>
      <c r="F158" s="2">
        <v>43507</v>
      </c>
      <c r="G158" s="2">
        <v>43871</v>
      </c>
      <c r="H158" s="1" t="s">
        <v>34</v>
      </c>
      <c r="I158" s="1" t="s">
        <v>47</v>
      </c>
      <c r="J158" s="1" t="s">
        <v>57</v>
      </c>
      <c r="K158">
        <v>15563.87</v>
      </c>
      <c r="L158" s="2">
        <v>43507</v>
      </c>
      <c r="M158" s="1" t="s">
        <v>0</v>
      </c>
      <c r="N158" s="1" t="s">
        <v>24</v>
      </c>
      <c r="O158" s="1"/>
      <c r="P158" s="2">
        <v>43852</v>
      </c>
      <c r="Q158" s="1" t="s">
        <v>25</v>
      </c>
    </row>
    <row r="159" spans="1:17" x14ac:dyDescent="0.25">
      <c r="A159" s="1" t="s">
        <v>218</v>
      </c>
      <c r="B159" t="s">
        <v>692</v>
      </c>
      <c r="C159">
        <v>9</v>
      </c>
      <c r="D159" s="1" t="s">
        <v>52</v>
      </c>
      <c r="E159" s="1" t="s">
        <v>21</v>
      </c>
      <c r="F159" s="2">
        <v>43432</v>
      </c>
      <c r="G159" s="2">
        <v>43612</v>
      </c>
      <c r="H159" s="1" t="s">
        <v>34</v>
      </c>
      <c r="I159" s="1" t="s">
        <v>40</v>
      </c>
      <c r="J159" s="1" t="s">
        <v>57</v>
      </c>
      <c r="K159">
        <v>2739.83</v>
      </c>
      <c r="L159" s="2">
        <v>43432</v>
      </c>
      <c r="M159" s="1" t="s">
        <v>0</v>
      </c>
      <c r="N159" s="1" t="s">
        <v>24</v>
      </c>
      <c r="O159" s="1"/>
      <c r="P159" s="2">
        <v>43852</v>
      </c>
      <c r="Q159" s="1" t="s">
        <v>25</v>
      </c>
    </row>
    <row r="160" spans="1:17" x14ac:dyDescent="0.25">
      <c r="A160" s="1" t="s">
        <v>218</v>
      </c>
      <c r="B160" t="s">
        <v>693</v>
      </c>
      <c r="C160">
        <v>9</v>
      </c>
      <c r="D160" s="1" t="s">
        <v>52</v>
      </c>
      <c r="E160" s="1" t="s">
        <v>21</v>
      </c>
      <c r="F160" s="2">
        <v>43463</v>
      </c>
      <c r="G160" s="2">
        <v>43644</v>
      </c>
      <c r="H160" s="1" t="s">
        <v>34</v>
      </c>
      <c r="I160" s="1" t="s">
        <v>40</v>
      </c>
      <c r="J160" s="1" t="s">
        <v>23</v>
      </c>
      <c r="K160">
        <v>2228.33</v>
      </c>
      <c r="L160" s="2">
        <v>43463</v>
      </c>
      <c r="M160" s="1" t="s">
        <v>0</v>
      </c>
      <c r="N160" s="1" t="s">
        <v>24</v>
      </c>
      <c r="O160" s="1"/>
      <c r="P160" s="2">
        <v>43852</v>
      </c>
      <c r="Q160" s="1" t="s">
        <v>25</v>
      </c>
    </row>
    <row r="161" spans="1:17" x14ac:dyDescent="0.25">
      <c r="A161" s="1" t="s">
        <v>218</v>
      </c>
      <c r="B161" t="s">
        <v>222</v>
      </c>
      <c r="C161">
        <v>9</v>
      </c>
      <c r="D161" s="1" t="s">
        <v>52</v>
      </c>
      <c r="E161" s="1" t="s">
        <v>21</v>
      </c>
      <c r="F161" s="2">
        <v>43516</v>
      </c>
      <c r="G161" s="2">
        <v>43880</v>
      </c>
      <c r="H161" s="1" t="s">
        <v>34</v>
      </c>
      <c r="I161" s="1" t="s">
        <v>47</v>
      </c>
      <c r="J161" s="1" t="s">
        <v>23</v>
      </c>
      <c r="K161">
        <v>7162.88</v>
      </c>
      <c r="L161" s="2">
        <v>43516</v>
      </c>
      <c r="M161" s="1" t="s">
        <v>0</v>
      </c>
      <c r="N161" s="1" t="s">
        <v>23</v>
      </c>
      <c r="O161" s="1"/>
      <c r="P161" s="2">
        <v>43852</v>
      </c>
      <c r="Q161" s="1" t="s">
        <v>25</v>
      </c>
    </row>
    <row r="162" spans="1:17" x14ac:dyDescent="0.25">
      <c r="A162" s="1" t="s">
        <v>218</v>
      </c>
      <c r="B162" t="s">
        <v>223</v>
      </c>
      <c r="C162">
        <v>13</v>
      </c>
      <c r="D162" s="1" t="s">
        <v>135</v>
      </c>
      <c r="E162" s="1" t="s">
        <v>21</v>
      </c>
      <c r="F162" s="2">
        <v>43504</v>
      </c>
      <c r="G162" s="2">
        <v>43868</v>
      </c>
      <c r="H162" s="1" t="s">
        <v>32</v>
      </c>
      <c r="I162" s="1" t="s">
        <v>47</v>
      </c>
      <c r="J162" s="1" t="s">
        <v>28</v>
      </c>
      <c r="K162">
        <v>1569.64</v>
      </c>
      <c r="L162" s="2">
        <v>43504</v>
      </c>
      <c r="M162" s="1" t="s">
        <v>0</v>
      </c>
      <c r="N162" s="1" t="s">
        <v>24</v>
      </c>
      <c r="O162" s="1"/>
      <c r="P162" s="2">
        <v>43852</v>
      </c>
      <c r="Q162" s="1" t="s">
        <v>25</v>
      </c>
    </row>
    <row r="163" spans="1:17" x14ac:dyDescent="0.25">
      <c r="A163" s="1" t="s">
        <v>218</v>
      </c>
      <c r="B163" t="s">
        <v>226</v>
      </c>
      <c r="C163">
        <v>11</v>
      </c>
      <c r="D163" s="1" t="s">
        <v>98</v>
      </c>
      <c r="E163" s="1" t="s">
        <v>21</v>
      </c>
      <c r="F163" s="2">
        <v>43252</v>
      </c>
      <c r="G163" s="2">
        <v>43616</v>
      </c>
      <c r="H163" s="1" t="s">
        <v>35</v>
      </c>
      <c r="I163" s="1" t="s">
        <v>35</v>
      </c>
      <c r="J163" s="1" t="s">
        <v>28</v>
      </c>
      <c r="K163">
        <v>100000</v>
      </c>
      <c r="L163" s="2">
        <v>43252</v>
      </c>
      <c r="M163" s="1" t="s">
        <v>0</v>
      </c>
      <c r="N163" s="1" t="s">
        <v>43</v>
      </c>
      <c r="O163" s="1"/>
      <c r="P163" s="2">
        <v>43852</v>
      </c>
      <c r="Q163" s="1" t="s">
        <v>25</v>
      </c>
    </row>
    <row r="164" spans="1:17" x14ac:dyDescent="0.25">
      <c r="A164" s="1" t="s">
        <v>218</v>
      </c>
      <c r="B164" t="s">
        <v>226</v>
      </c>
      <c r="C164">
        <v>11</v>
      </c>
      <c r="D164" s="1" t="s">
        <v>98</v>
      </c>
      <c r="E164" s="1" t="s">
        <v>21</v>
      </c>
      <c r="F164" s="2">
        <v>43252</v>
      </c>
      <c r="G164" s="2">
        <v>43616</v>
      </c>
      <c r="H164" s="1" t="s">
        <v>35</v>
      </c>
      <c r="I164" s="1" t="s">
        <v>35</v>
      </c>
      <c r="J164" s="1" t="s">
        <v>28</v>
      </c>
      <c r="L164" s="2">
        <v>43315</v>
      </c>
      <c r="M164" s="1" t="s">
        <v>0</v>
      </c>
      <c r="N164" s="1" t="s">
        <v>43</v>
      </c>
      <c r="O164" s="1"/>
      <c r="P164" s="2">
        <v>43852</v>
      </c>
      <c r="Q164" s="1" t="s">
        <v>25</v>
      </c>
    </row>
    <row r="165" spans="1:17" x14ac:dyDescent="0.25">
      <c r="A165" s="1" t="s">
        <v>218</v>
      </c>
      <c r="B165" t="s">
        <v>227</v>
      </c>
      <c r="C165">
        <v>11</v>
      </c>
      <c r="D165" s="1" t="s">
        <v>98</v>
      </c>
      <c r="E165" s="1" t="s">
        <v>21</v>
      </c>
      <c r="F165" s="2">
        <v>43577</v>
      </c>
      <c r="G165" s="2">
        <v>43942</v>
      </c>
      <c r="H165" s="1" t="s">
        <v>35</v>
      </c>
      <c r="I165" s="1" t="s">
        <v>35</v>
      </c>
      <c r="J165" s="1" t="s">
        <v>57</v>
      </c>
      <c r="K165">
        <v>60025</v>
      </c>
      <c r="L165" s="2">
        <v>43577</v>
      </c>
      <c r="M165" s="1" t="s">
        <v>0</v>
      </c>
      <c r="N165" s="1" t="s">
        <v>24</v>
      </c>
      <c r="O165" s="1"/>
      <c r="P165" s="2">
        <v>43852</v>
      </c>
      <c r="Q165" s="1" t="s">
        <v>25</v>
      </c>
    </row>
    <row r="166" spans="1:17" x14ac:dyDescent="0.25">
      <c r="A166" s="1" t="s">
        <v>218</v>
      </c>
      <c r="B166" t="s">
        <v>680</v>
      </c>
      <c r="C166">
        <v>11</v>
      </c>
      <c r="D166" s="1" t="s">
        <v>98</v>
      </c>
      <c r="E166" s="1" t="s">
        <v>21</v>
      </c>
      <c r="F166" s="2">
        <v>43654</v>
      </c>
      <c r="G166" s="2">
        <v>44019</v>
      </c>
      <c r="H166" s="1" t="s">
        <v>35</v>
      </c>
      <c r="I166" s="1" t="s">
        <v>35</v>
      </c>
      <c r="J166" s="1" t="s">
        <v>57</v>
      </c>
      <c r="K166">
        <v>60025</v>
      </c>
      <c r="L166" s="2">
        <v>43654</v>
      </c>
      <c r="M166" s="1" t="s">
        <v>0</v>
      </c>
      <c r="N166" s="1" t="s">
        <v>24</v>
      </c>
      <c r="O166" s="1"/>
      <c r="P166" s="2">
        <v>43852</v>
      </c>
      <c r="Q166" s="1" t="s">
        <v>25</v>
      </c>
    </row>
    <row r="167" spans="1:17" x14ac:dyDescent="0.25">
      <c r="A167" s="1" t="s">
        <v>218</v>
      </c>
      <c r="B167" t="s">
        <v>680</v>
      </c>
      <c r="C167">
        <v>11</v>
      </c>
      <c r="D167" s="1" t="s">
        <v>98</v>
      </c>
      <c r="E167" s="1" t="s">
        <v>21</v>
      </c>
      <c r="F167" s="2">
        <v>43654</v>
      </c>
      <c r="G167" s="2">
        <v>44019</v>
      </c>
      <c r="H167" s="1" t="s">
        <v>35</v>
      </c>
      <c r="I167" s="1" t="s">
        <v>35</v>
      </c>
      <c r="J167" s="1" t="s">
        <v>57</v>
      </c>
      <c r="K167">
        <v>60025</v>
      </c>
      <c r="L167" s="2">
        <v>43654</v>
      </c>
      <c r="M167" s="1" t="s">
        <v>0</v>
      </c>
      <c r="N167" s="1" t="s">
        <v>24</v>
      </c>
      <c r="O167" s="1"/>
      <c r="P167" s="2">
        <v>43852</v>
      </c>
      <c r="Q167" s="1" t="s">
        <v>25</v>
      </c>
    </row>
    <row r="168" spans="1:17" x14ac:dyDescent="0.25">
      <c r="A168" s="1" t="s">
        <v>218</v>
      </c>
      <c r="B168" t="s">
        <v>694</v>
      </c>
      <c r="C168">
        <v>6</v>
      </c>
      <c r="D168" s="1" t="s">
        <v>76</v>
      </c>
      <c r="E168" s="1" t="s">
        <v>31</v>
      </c>
      <c r="F168" s="2">
        <v>43081</v>
      </c>
      <c r="G168" s="2">
        <v>43445</v>
      </c>
      <c r="H168" s="1" t="s">
        <v>35</v>
      </c>
      <c r="I168" s="1" t="s">
        <v>35</v>
      </c>
      <c r="J168" s="1" t="s">
        <v>28</v>
      </c>
      <c r="K168">
        <v>71875</v>
      </c>
      <c r="L168" s="2">
        <v>43081</v>
      </c>
      <c r="M168" s="1" t="s">
        <v>0</v>
      </c>
      <c r="N168" s="1" t="s">
        <v>24</v>
      </c>
      <c r="O168" s="1"/>
      <c r="P168" s="2">
        <v>43852</v>
      </c>
      <c r="Q168" s="1" t="s">
        <v>25</v>
      </c>
    </row>
    <row r="169" spans="1:17" x14ac:dyDescent="0.25">
      <c r="A169" s="1" t="s">
        <v>218</v>
      </c>
      <c r="B169" t="s">
        <v>694</v>
      </c>
      <c r="C169">
        <v>6</v>
      </c>
      <c r="D169" s="1" t="s">
        <v>76</v>
      </c>
      <c r="E169" s="1" t="s">
        <v>21</v>
      </c>
      <c r="F169" s="2">
        <v>43446</v>
      </c>
      <c r="G169" s="2">
        <v>43810</v>
      </c>
      <c r="H169" s="1" t="s">
        <v>35</v>
      </c>
      <c r="I169" s="1" t="s">
        <v>35</v>
      </c>
      <c r="J169" s="1" t="s">
        <v>23</v>
      </c>
      <c r="K169">
        <v>62500</v>
      </c>
      <c r="L169" s="2">
        <v>43446</v>
      </c>
      <c r="M169" s="1" t="s">
        <v>0</v>
      </c>
      <c r="N169" s="1" t="s">
        <v>23</v>
      </c>
      <c r="O169" s="1"/>
      <c r="P169" s="2">
        <v>43852</v>
      </c>
      <c r="Q169" s="1" t="s">
        <v>25</v>
      </c>
    </row>
    <row r="170" spans="1:17" x14ac:dyDescent="0.25">
      <c r="A170" s="1" t="s">
        <v>218</v>
      </c>
      <c r="B170" t="s">
        <v>695</v>
      </c>
      <c r="C170">
        <v>6</v>
      </c>
      <c r="D170" s="1" t="s">
        <v>76</v>
      </c>
      <c r="E170" s="1" t="s">
        <v>21</v>
      </c>
      <c r="F170" s="2">
        <v>43313</v>
      </c>
      <c r="G170" s="2">
        <v>43677</v>
      </c>
      <c r="H170" s="1" t="s">
        <v>35</v>
      </c>
      <c r="I170" s="1" t="s">
        <v>35</v>
      </c>
      <c r="J170" s="1" t="s">
        <v>23</v>
      </c>
      <c r="K170">
        <v>84375</v>
      </c>
      <c r="L170" s="2">
        <v>43313</v>
      </c>
      <c r="M170" s="1" t="s">
        <v>0</v>
      </c>
      <c r="N170" s="1" t="s">
        <v>24</v>
      </c>
      <c r="O170" s="1"/>
      <c r="P170" s="2">
        <v>43852</v>
      </c>
      <c r="Q170" s="1" t="s">
        <v>25</v>
      </c>
    </row>
    <row r="171" spans="1:17" x14ac:dyDescent="0.25">
      <c r="A171" s="1" t="s">
        <v>239</v>
      </c>
      <c r="B171" t="s">
        <v>696</v>
      </c>
      <c r="C171">
        <v>2</v>
      </c>
      <c r="D171" s="1" t="s">
        <v>27</v>
      </c>
      <c r="E171" s="1" t="s">
        <v>21</v>
      </c>
      <c r="F171" s="2">
        <v>43801</v>
      </c>
      <c r="G171" s="2">
        <v>44166</v>
      </c>
      <c r="H171" s="1" t="s">
        <v>22</v>
      </c>
      <c r="I171" s="1" t="s">
        <v>22</v>
      </c>
      <c r="J171" s="1" t="s">
        <v>28</v>
      </c>
      <c r="K171">
        <v>20625</v>
      </c>
      <c r="L171" s="2">
        <v>43801</v>
      </c>
      <c r="M171" s="1" t="s">
        <v>0</v>
      </c>
      <c r="N171" s="1" t="s">
        <v>24</v>
      </c>
      <c r="O171" s="1"/>
      <c r="P171" s="2">
        <v>43852</v>
      </c>
      <c r="Q171" s="1" t="s">
        <v>25</v>
      </c>
    </row>
    <row r="172" spans="1:17" x14ac:dyDescent="0.25">
      <c r="A172" s="1" t="s">
        <v>239</v>
      </c>
      <c r="B172" t="s">
        <v>687</v>
      </c>
      <c r="C172">
        <v>2</v>
      </c>
      <c r="D172" s="1" t="s">
        <v>27</v>
      </c>
      <c r="E172" s="1" t="s">
        <v>21</v>
      </c>
      <c r="F172" s="2">
        <v>43675</v>
      </c>
      <c r="G172" s="2">
        <v>44040</v>
      </c>
      <c r="H172" s="1" t="s">
        <v>32</v>
      </c>
      <c r="I172" s="1" t="s">
        <v>53</v>
      </c>
      <c r="J172" s="1" t="s">
        <v>28</v>
      </c>
      <c r="K172">
        <v>32683</v>
      </c>
      <c r="L172" s="2">
        <v>43675</v>
      </c>
      <c r="M172" s="1" t="s">
        <v>0</v>
      </c>
      <c r="N172" s="1" t="s">
        <v>24</v>
      </c>
      <c r="O172" s="1"/>
      <c r="P172" s="2">
        <v>43852</v>
      </c>
      <c r="Q172" s="1" t="s">
        <v>25</v>
      </c>
    </row>
    <row r="173" spans="1:17" x14ac:dyDescent="0.25">
      <c r="A173" s="1" t="s">
        <v>239</v>
      </c>
      <c r="B173" t="s">
        <v>687</v>
      </c>
      <c r="C173">
        <v>2</v>
      </c>
      <c r="D173" s="1" t="s">
        <v>27</v>
      </c>
      <c r="E173" s="1" t="s">
        <v>21</v>
      </c>
      <c r="F173" s="2">
        <v>43675</v>
      </c>
      <c r="G173" s="2">
        <v>44040</v>
      </c>
      <c r="H173" s="1" t="s">
        <v>32</v>
      </c>
      <c r="I173" s="1" t="s">
        <v>53</v>
      </c>
      <c r="J173" s="1" t="s">
        <v>28</v>
      </c>
      <c r="K173">
        <v>84590.55</v>
      </c>
      <c r="L173" s="2">
        <v>43675</v>
      </c>
      <c r="M173" s="1" t="s">
        <v>0</v>
      </c>
      <c r="N173" s="1" t="s">
        <v>24</v>
      </c>
      <c r="O173" s="1"/>
      <c r="P173" s="2">
        <v>43852</v>
      </c>
      <c r="Q173" s="1" t="s">
        <v>25</v>
      </c>
    </row>
    <row r="174" spans="1:17" x14ac:dyDescent="0.25">
      <c r="A174" s="1" t="s">
        <v>239</v>
      </c>
      <c r="B174" t="s">
        <v>687</v>
      </c>
      <c r="C174">
        <v>2</v>
      </c>
      <c r="D174" s="1" t="s">
        <v>27</v>
      </c>
      <c r="E174" s="1" t="s">
        <v>21</v>
      </c>
      <c r="F174" s="2">
        <v>43675</v>
      </c>
      <c r="G174" s="2">
        <v>44040</v>
      </c>
      <c r="H174" s="1" t="s">
        <v>34</v>
      </c>
      <c r="I174" s="1" t="s">
        <v>53</v>
      </c>
      <c r="J174" s="1" t="s">
        <v>28</v>
      </c>
      <c r="K174">
        <v>10547.63</v>
      </c>
      <c r="L174" s="2">
        <v>43675</v>
      </c>
      <c r="M174" s="1" t="s">
        <v>0</v>
      </c>
      <c r="N174" s="1" t="s">
        <v>24</v>
      </c>
      <c r="O174" s="1"/>
      <c r="P174" s="2">
        <v>43852</v>
      </c>
      <c r="Q174" s="1" t="s">
        <v>25</v>
      </c>
    </row>
    <row r="175" spans="1:17" x14ac:dyDescent="0.25">
      <c r="A175" s="1" t="s">
        <v>239</v>
      </c>
      <c r="B175" t="s">
        <v>697</v>
      </c>
      <c r="C175">
        <v>2</v>
      </c>
      <c r="D175" s="1" t="s">
        <v>27</v>
      </c>
      <c r="E175" s="1" t="s">
        <v>21</v>
      </c>
      <c r="F175" s="2">
        <v>43672</v>
      </c>
      <c r="G175" s="2">
        <v>44037</v>
      </c>
      <c r="H175" s="1" t="s">
        <v>35</v>
      </c>
      <c r="I175" s="1" t="s">
        <v>35</v>
      </c>
      <c r="J175" s="1" t="s">
        <v>57</v>
      </c>
      <c r="K175">
        <v>63000</v>
      </c>
      <c r="L175" s="2">
        <v>43672</v>
      </c>
      <c r="M175" s="1" t="s">
        <v>0</v>
      </c>
      <c r="N175" s="1" t="s">
        <v>24</v>
      </c>
      <c r="O175" s="1"/>
      <c r="P175" s="2">
        <v>43852</v>
      </c>
      <c r="Q175" s="1" t="s">
        <v>25</v>
      </c>
    </row>
    <row r="176" spans="1:17" x14ac:dyDescent="0.25">
      <c r="A176" s="1" t="s">
        <v>239</v>
      </c>
      <c r="B176" t="s">
        <v>698</v>
      </c>
      <c r="C176">
        <v>8</v>
      </c>
      <c r="D176" s="1" t="s">
        <v>240</v>
      </c>
      <c r="E176" s="1" t="s">
        <v>31</v>
      </c>
      <c r="F176" s="2">
        <v>43309</v>
      </c>
      <c r="G176" s="2">
        <v>43673</v>
      </c>
      <c r="H176" s="1" t="s">
        <v>34</v>
      </c>
      <c r="I176" s="1" t="s">
        <v>102</v>
      </c>
      <c r="J176" s="1" t="s">
        <v>23</v>
      </c>
      <c r="K176">
        <v>121875</v>
      </c>
      <c r="L176" s="2">
        <v>43309</v>
      </c>
      <c r="M176" s="1" t="s">
        <v>0</v>
      </c>
      <c r="N176" s="1" t="s">
        <v>43</v>
      </c>
      <c r="O176" s="1"/>
      <c r="P176" s="2">
        <v>43852</v>
      </c>
      <c r="Q176" s="1" t="s">
        <v>25</v>
      </c>
    </row>
    <row r="177" spans="1:17" x14ac:dyDescent="0.25">
      <c r="A177" s="1" t="s">
        <v>239</v>
      </c>
      <c r="B177" t="s">
        <v>698</v>
      </c>
      <c r="C177">
        <v>8</v>
      </c>
      <c r="D177" s="1" t="s">
        <v>240</v>
      </c>
      <c r="E177" s="1" t="s">
        <v>31</v>
      </c>
      <c r="F177" s="2">
        <v>43309</v>
      </c>
      <c r="G177" s="2">
        <v>43673</v>
      </c>
      <c r="H177" s="1" t="s">
        <v>34</v>
      </c>
      <c r="I177" s="1" t="s">
        <v>102</v>
      </c>
      <c r="J177" s="1" t="s">
        <v>23</v>
      </c>
      <c r="K177">
        <v>8174.5</v>
      </c>
      <c r="L177" s="2">
        <v>43664</v>
      </c>
      <c r="M177" s="1" t="s">
        <v>0</v>
      </c>
      <c r="N177" s="1" t="s">
        <v>43</v>
      </c>
      <c r="O177" s="1"/>
      <c r="P177" s="2">
        <v>43852</v>
      </c>
      <c r="Q177" s="1" t="s">
        <v>25</v>
      </c>
    </row>
    <row r="178" spans="1:17" x14ac:dyDescent="0.25">
      <c r="A178" s="1" t="s">
        <v>239</v>
      </c>
      <c r="B178" t="s">
        <v>698</v>
      </c>
      <c r="C178">
        <v>4</v>
      </c>
      <c r="D178" s="1" t="s">
        <v>241</v>
      </c>
      <c r="E178" s="1" t="s">
        <v>21</v>
      </c>
      <c r="F178" s="2">
        <v>43674</v>
      </c>
      <c r="G178" s="2">
        <v>44039</v>
      </c>
      <c r="H178" s="1" t="s">
        <v>34</v>
      </c>
      <c r="I178" s="1" t="s">
        <v>102</v>
      </c>
      <c r="J178" s="1" t="s">
        <v>23</v>
      </c>
      <c r="K178">
        <v>115781.25</v>
      </c>
      <c r="L178" s="2">
        <v>43674</v>
      </c>
      <c r="M178" s="1" t="s">
        <v>0</v>
      </c>
      <c r="N178" s="1" t="s">
        <v>23</v>
      </c>
      <c r="O178" s="1"/>
      <c r="P178" s="2">
        <v>43852</v>
      </c>
      <c r="Q178" s="1" t="s">
        <v>25</v>
      </c>
    </row>
    <row r="179" spans="1:17" x14ac:dyDescent="0.25">
      <c r="A179" s="1" t="s">
        <v>239</v>
      </c>
      <c r="B179" t="s">
        <v>273</v>
      </c>
      <c r="C179">
        <v>11</v>
      </c>
      <c r="D179" s="1" t="s">
        <v>98</v>
      </c>
      <c r="E179" s="1" t="s">
        <v>21</v>
      </c>
      <c r="F179" s="2">
        <v>43642</v>
      </c>
      <c r="G179" s="2">
        <v>44007</v>
      </c>
      <c r="H179" s="1" t="s">
        <v>32</v>
      </c>
      <c r="I179" s="1" t="s">
        <v>33</v>
      </c>
      <c r="J179" s="1" t="s">
        <v>57</v>
      </c>
      <c r="K179">
        <v>137712.39000000001</v>
      </c>
      <c r="L179" s="2">
        <v>43642</v>
      </c>
      <c r="M179" s="1" t="s">
        <v>0</v>
      </c>
      <c r="N179" s="1" t="s">
        <v>24</v>
      </c>
      <c r="O179" s="1"/>
      <c r="P179" s="2">
        <v>43852</v>
      </c>
      <c r="Q179" s="1" t="s">
        <v>25</v>
      </c>
    </row>
    <row r="180" spans="1:17" x14ac:dyDescent="0.25">
      <c r="A180" s="1" t="s">
        <v>287</v>
      </c>
      <c r="B180" t="s">
        <v>291</v>
      </c>
      <c r="C180">
        <v>5</v>
      </c>
      <c r="D180" s="1" t="s">
        <v>95</v>
      </c>
      <c r="E180" s="1" t="s">
        <v>31</v>
      </c>
      <c r="F180" s="2">
        <v>43281</v>
      </c>
      <c r="G180" s="2">
        <v>43645</v>
      </c>
      <c r="H180" s="1" t="s">
        <v>22</v>
      </c>
      <c r="I180" s="1" t="s">
        <v>22</v>
      </c>
      <c r="J180" s="1" t="s">
        <v>23</v>
      </c>
      <c r="K180">
        <v>50101.73</v>
      </c>
      <c r="L180" s="2">
        <v>43281</v>
      </c>
      <c r="M180" s="1" t="s">
        <v>0</v>
      </c>
      <c r="N180" s="1" t="s">
        <v>24</v>
      </c>
      <c r="O180" s="1"/>
      <c r="P180" s="2">
        <v>43852</v>
      </c>
      <c r="Q180" s="1" t="s">
        <v>25</v>
      </c>
    </row>
    <row r="181" spans="1:17" x14ac:dyDescent="0.25">
      <c r="A181" s="1" t="s">
        <v>287</v>
      </c>
      <c r="B181" t="s">
        <v>699</v>
      </c>
      <c r="C181">
        <v>5</v>
      </c>
      <c r="D181" s="1" t="s">
        <v>95</v>
      </c>
      <c r="E181" s="1" t="s">
        <v>21</v>
      </c>
      <c r="F181" s="2">
        <v>43355</v>
      </c>
      <c r="G181" s="2">
        <v>43719</v>
      </c>
      <c r="H181" s="1" t="s">
        <v>22</v>
      </c>
      <c r="I181" s="1" t="s">
        <v>22</v>
      </c>
      <c r="J181" s="1" t="s">
        <v>23</v>
      </c>
      <c r="K181">
        <v>8745.18</v>
      </c>
      <c r="L181" s="2">
        <v>43355</v>
      </c>
      <c r="M181" s="1" t="s">
        <v>0</v>
      </c>
      <c r="N181" s="1" t="s">
        <v>24</v>
      </c>
      <c r="O181" s="1"/>
      <c r="P181" s="2">
        <v>43852</v>
      </c>
      <c r="Q181" s="1" t="s">
        <v>25</v>
      </c>
    </row>
    <row r="182" spans="1:17" x14ac:dyDescent="0.25">
      <c r="A182" s="1" t="s">
        <v>287</v>
      </c>
      <c r="B182" t="s">
        <v>301</v>
      </c>
      <c r="C182">
        <v>9</v>
      </c>
      <c r="D182" s="1" t="s">
        <v>52</v>
      </c>
      <c r="E182" s="1" t="s">
        <v>21</v>
      </c>
      <c r="F182" s="2">
        <v>43511</v>
      </c>
      <c r="G182" s="2">
        <v>43875</v>
      </c>
      <c r="H182" s="1" t="s">
        <v>302</v>
      </c>
      <c r="I182" s="1" t="s">
        <v>302</v>
      </c>
      <c r="J182" s="1" t="s">
        <v>57</v>
      </c>
      <c r="K182">
        <v>10578.39</v>
      </c>
      <c r="L182" s="2">
        <v>43511</v>
      </c>
      <c r="M182" s="1" t="s">
        <v>0</v>
      </c>
      <c r="N182" s="1" t="s">
        <v>24</v>
      </c>
      <c r="O182" s="1"/>
      <c r="P182" s="2">
        <v>43852</v>
      </c>
      <c r="Q182" s="1" t="s">
        <v>25</v>
      </c>
    </row>
    <row r="183" spans="1:17" x14ac:dyDescent="0.25">
      <c r="A183" s="1" t="s">
        <v>287</v>
      </c>
      <c r="B183" t="s">
        <v>670</v>
      </c>
      <c r="C183">
        <v>13</v>
      </c>
      <c r="D183" s="1" t="s">
        <v>135</v>
      </c>
      <c r="E183" s="1" t="s">
        <v>31</v>
      </c>
      <c r="F183" s="2">
        <v>43112</v>
      </c>
      <c r="G183" s="2">
        <v>43476</v>
      </c>
      <c r="H183" s="1" t="s">
        <v>22</v>
      </c>
      <c r="I183" s="1" t="s">
        <v>22</v>
      </c>
      <c r="J183" s="1" t="s">
        <v>57</v>
      </c>
      <c r="K183">
        <v>10395</v>
      </c>
      <c r="L183" s="2">
        <v>43112</v>
      </c>
      <c r="M183" s="1" t="s">
        <v>0</v>
      </c>
      <c r="N183" s="1" t="s">
        <v>43</v>
      </c>
      <c r="O183" s="1"/>
      <c r="P183" s="2">
        <v>43852</v>
      </c>
      <c r="Q183" s="1" t="s">
        <v>25</v>
      </c>
    </row>
    <row r="184" spans="1:17" x14ac:dyDescent="0.25">
      <c r="A184" s="1" t="s">
        <v>287</v>
      </c>
      <c r="B184" t="s">
        <v>305</v>
      </c>
      <c r="C184">
        <v>13</v>
      </c>
      <c r="D184" s="1" t="s">
        <v>135</v>
      </c>
      <c r="E184" s="1" t="s">
        <v>31</v>
      </c>
      <c r="F184" s="2">
        <v>43477</v>
      </c>
      <c r="G184" s="2">
        <v>43841</v>
      </c>
      <c r="H184" s="1" t="s">
        <v>22</v>
      </c>
      <c r="I184" s="1" t="s">
        <v>22</v>
      </c>
      <c r="J184" s="1" t="s">
        <v>57</v>
      </c>
      <c r="K184">
        <v>15592.5</v>
      </c>
      <c r="L184" s="2">
        <v>43477</v>
      </c>
      <c r="M184" s="1" t="s">
        <v>0</v>
      </c>
      <c r="N184" s="1" t="s">
        <v>23</v>
      </c>
      <c r="O184" s="1"/>
      <c r="P184" s="2">
        <v>43852</v>
      </c>
      <c r="Q184" s="1" t="s">
        <v>25</v>
      </c>
    </row>
    <row r="185" spans="1:17" x14ac:dyDescent="0.25">
      <c r="A185" s="1" t="s">
        <v>287</v>
      </c>
      <c r="B185" t="s">
        <v>670</v>
      </c>
      <c r="C185">
        <v>13</v>
      </c>
      <c r="D185" s="1" t="s">
        <v>135</v>
      </c>
      <c r="E185" s="1" t="s">
        <v>21</v>
      </c>
      <c r="F185" s="2">
        <v>43842</v>
      </c>
      <c r="G185" s="2">
        <v>44207</v>
      </c>
      <c r="H185" s="1" t="s">
        <v>22</v>
      </c>
      <c r="I185" s="1" t="s">
        <v>22</v>
      </c>
      <c r="J185" s="1" t="s">
        <v>57</v>
      </c>
      <c r="K185">
        <v>11310.75</v>
      </c>
      <c r="L185" s="2">
        <v>43842</v>
      </c>
      <c r="M185" s="1" t="s">
        <v>0</v>
      </c>
      <c r="N185" s="1" t="s">
        <v>23</v>
      </c>
      <c r="O185" s="1"/>
      <c r="P185" s="2">
        <v>43852</v>
      </c>
      <c r="Q185" s="1" t="s">
        <v>25</v>
      </c>
    </row>
    <row r="186" spans="1:17" x14ac:dyDescent="0.25">
      <c r="A186" s="1" t="s">
        <v>287</v>
      </c>
      <c r="B186" t="s">
        <v>306</v>
      </c>
      <c r="C186">
        <v>13</v>
      </c>
      <c r="D186" s="1" t="s">
        <v>135</v>
      </c>
      <c r="E186" s="1" t="s">
        <v>21</v>
      </c>
      <c r="F186" s="2">
        <v>43779</v>
      </c>
      <c r="G186" s="2">
        <v>44144</v>
      </c>
      <c r="H186" s="1" t="s">
        <v>39</v>
      </c>
      <c r="I186" s="1" t="s">
        <v>40</v>
      </c>
      <c r="J186" s="1" t="s">
        <v>23</v>
      </c>
      <c r="K186">
        <v>48928.73</v>
      </c>
      <c r="L186" s="2">
        <v>43779</v>
      </c>
      <c r="M186" s="1" t="s">
        <v>0</v>
      </c>
      <c r="N186" s="1" t="s">
        <v>23</v>
      </c>
      <c r="O186" s="1"/>
      <c r="P186" s="2">
        <v>43852</v>
      </c>
      <c r="Q186" s="1" t="s">
        <v>25</v>
      </c>
    </row>
    <row r="187" spans="1:17" x14ac:dyDescent="0.25">
      <c r="A187" s="1" t="s">
        <v>287</v>
      </c>
      <c r="B187" t="s">
        <v>700</v>
      </c>
      <c r="C187">
        <v>13</v>
      </c>
      <c r="D187" s="1" t="s">
        <v>135</v>
      </c>
      <c r="E187" s="1" t="s">
        <v>21</v>
      </c>
      <c r="F187" s="2">
        <v>43794</v>
      </c>
      <c r="G187" s="2">
        <v>44159</v>
      </c>
      <c r="H187" s="1" t="s">
        <v>35</v>
      </c>
      <c r="I187" s="1" t="s">
        <v>35</v>
      </c>
      <c r="J187" s="1" t="s">
        <v>23</v>
      </c>
      <c r="K187">
        <v>18975</v>
      </c>
      <c r="L187" s="2">
        <v>43794</v>
      </c>
      <c r="M187" s="1" t="s">
        <v>0</v>
      </c>
      <c r="N187" s="1" t="s">
        <v>24</v>
      </c>
      <c r="O187" s="1"/>
      <c r="P187" s="2">
        <v>43852</v>
      </c>
      <c r="Q187" s="1" t="s">
        <v>25</v>
      </c>
    </row>
    <row r="188" spans="1:17" x14ac:dyDescent="0.25">
      <c r="A188" s="1" t="s">
        <v>287</v>
      </c>
      <c r="B188" t="s">
        <v>701</v>
      </c>
      <c r="C188">
        <v>13</v>
      </c>
      <c r="D188" s="1" t="s">
        <v>135</v>
      </c>
      <c r="E188" s="1" t="s">
        <v>21</v>
      </c>
      <c r="F188" s="2">
        <v>43655</v>
      </c>
      <c r="G188" s="2">
        <v>44020</v>
      </c>
      <c r="H188" s="1" t="s">
        <v>39</v>
      </c>
      <c r="I188" s="1" t="s">
        <v>40</v>
      </c>
      <c r="J188" s="1" t="s">
        <v>57</v>
      </c>
      <c r="K188">
        <v>9056.48</v>
      </c>
      <c r="L188" s="2">
        <v>43655</v>
      </c>
      <c r="M188" s="1" t="s">
        <v>0</v>
      </c>
      <c r="N188" s="1" t="s">
        <v>24</v>
      </c>
      <c r="O188" s="1"/>
      <c r="P188" s="2">
        <v>43852</v>
      </c>
      <c r="Q188" s="1" t="s">
        <v>25</v>
      </c>
    </row>
    <row r="189" spans="1:17" x14ac:dyDescent="0.25">
      <c r="A189" s="1" t="s">
        <v>287</v>
      </c>
      <c r="B189" t="s">
        <v>308</v>
      </c>
      <c r="C189">
        <v>13</v>
      </c>
      <c r="D189" s="1" t="s">
        <v>135</v>
      </c>
      <c r="E189" s="1" t="s">
        <v>31</v>
      </c>
      <c r="F189" s="2">
        <v>43291</v>
      </c>
      <c r="G189" s="2">
        <v>43655</v>
      </c>
      <c r="H189" s="1" t="s">
        <v>32</v>
      </c>
      <c r="I189" s="1" t="s">
        <v>47</v>
      </c>
      <c r="J189" s="1" t="s">
        <v>57</v>
      </c>
      <c r="K189">
        <v>10416.75</v>
      </c>
      <c r="L189" s="2">
        <v>43291</v>
      </c>
      <c r="M189" s="1" t="s">
        <v>0</v>
      </c>
      <c r="N189" s="1" t="s">
        <v>24</v>
      </c>
      <c r="O189" s="1"/>
      <c r="P189" s="2">
        <v>43852</v>
      </c>
      <c r="Q189" s="1" t="s">
        <v>25</v>
      </c>
    </row>
    <row r="190" spans="1:17" x14ac:dyDescent="0.25">
      <c r="A190" s="1" t="s">
        <v>287</v>
      </c>
      <c r="B190" t="s">
        <v>309</v>
      </c>
      <c r="C190">
        <v>13</v>
      </c>
      <c r="D190" s="1" t="s">
        <v>135</v>
      </c>
      <c r="E190" s="1" t="s">
        <v>31</v>
      </c>
      <c r="F190" s="2">
        <v>43291</v>
      </c>
      <c r="G190" s="2">
        <v>43655</v>
      </c>
      <c r="H190" s="1" t="s">
        <v>34</v>
      </c>
      <c r="I190" s="1" t="s">
        <v>47</v>
      </c>
      <c r="J190" s="1" t="s">
        <v>57</v>
      </c>
      <c r="K190">
        <v>1232</v>
      </c>
      <c r="L190" s="2">
        <v>43291</v>
      </c>
      <c r="M190" s="1" t="s">
        <v>0</v>
      </c>
      <c r="N190" s="1" t="s">
        <v>24</v>
      </c>
      <c r="O190" s="1"/>
      <c r="P190" s="2">
        <v>43852</v>
      </c>
      <c r="Q190" s="1" t="s">
        <v>25</v>
      </c>
    </row>
    <row r="191" spans="1:17" x14ac:dyDescent="0.25">
      <c r="A191" s="1" t="s">
        <v>287</v>
      </c>
      <c r="B191" t="s">
        <v>311</v>
      </c>
      <c r="C191">
        <v>13</v>
      </c>
      <c r="D191" s="1" t="s">
        <v>135</v>
      </c>
      <c r="E191" s="1" t="s">
        <v>21</v>
      </c>
      <c r="F191" s="2">
        <v>43474</v>
      </c>
      <c r="G191" s="2">
        <v>43838</v>
      </c>
      <c r="H191" s="1" t="s">
        <v>34</v>
      </c>
      <c r="I191" s="1" t="s">
        <v>47</v>
      </c>
      <c r="J191" s="1" t="s">
        <v>57</v>
      </c>
      <c r="K191">
        <v>643.75</v>
      </c>
      <c r="L191" s="2">
        <v>43474</v>
      </c>
      <c r="M191" s="1" t="s">
        <v>0</v>
      </c>
      <c r="N191" s="1" t="s">
        <v>24</v>
      </c>
      <c r="O191" s="1"/>
      <c r="P191" s="2">
        <v>43852</v>
      </c>
      <c r="Q191" s="1" t="s">
        <v>25</v>
      </c>
    </row>
    <row r="192" spans="1:17" x14ac:dyDescent="0.25">
      <c r="A192" s="1" t="s">
        <v>287</v>
      </c>
      <c r="B192" t="s">
        <v>312</v>
      </c>
      <c r="C192">
        <v>13</v>
      </c>
      <c r="D192" s="1" t="s">
        <v>135</v>
      </c>
      <c r="E192" s="1" t="s">
        <v>21</v>
      </c>
      <c r="F192" s="2">
        <v>43601</v>
      </c>
      <c r="G192" s="2">
        <v>43966</v>
      </c>
      <c r="H192" s="1" t="s">
        <v>32</v>
      </c>
      <c r="I192" s="1" t="s">
        <v>47</v>
      </c>
      <c r="J192" s="1" t="s">
        <v>57</v>
      </c>
      <c r="K192">
        <v>4595.75</v>
      </c>
      <c r="L192" s="2">
        <v>43601</v>
      </c>
      <c r="M192" s="1" t="s">
        <v>0</v>
      </c>
      <c r="N192" s="1" t="s">
        <v>24</v>
      </c>
      <c r="O192" s="1"/>
      <c r="P192" s="2">
        <v>43852</v>
      </c>
      <c r="Q192" s="1" t="s">
        <v>25</v>
      </c>
    </row>
    <row r="193" spans="1:17" x14ac:dyDescent="0.25">
      <c r="A193" s="1" t="s">
        <v>287</v>
      </c>
      <c r="B193" t="s">
        <v>313</v>
      </c>
      <c r="C193">
        <v>13</v>
      </c>
      <c r="D193" s="1" t="s">
        <v>135</v>
      </c>
      <c r="E193" s="1" t="s">
        <v>21</v>
      </c>
      <c r="F193" s="2">
        <v>43657</v>
      </c>
      <c r="G193" s="2">
        <v>44022</v>
      </c>
      <c r="H193" s="1" t="s">
        <v>32</v>
      </c>
      <c r="I193" s="1" t="s">
        <v>47</v>
      </c>
      <c r="J193" s="1" t="s">
        <v>57</v>
      </c>
      <c r="K193">
        <v>21905.200000000001</v>
      </c>
      <c r="L193" s="2">
        <v>43657</v>
      </c>
      <c r="M193" s="1" t="s">
        <v>0</v>
      </c>
      <c r="N193" s="1" t="s">
        <v>23</v>
      </c>
      <c r="O193" s="1"/>
      <c r="P193" s="2">
        <v>43852</v>
      </c>
      <c r="Q193" s="1" t="s">
        <v>25</v>
      </c>
    </row>
    <row r="194" spans="1:17" x14ac:dyDescent="0.25">
      <c r="A194" s="1" t="s">
        <v>287</v>
      </c>
      <c r="B194" t="s">
        <v>314</v>
      </c>
      <c r="C194">
        <v>13</v>
      </c>
      <c r="D194" s="1" t="s">
        <v>135</v>
      </c>
      <c r="E194" s="1" t="s">
        <v>21</v>
      </c>
      <c r="F194" s="2">
        <v>43656</v>
      </c>
      <c r="G194" s="2">
        <v>44021</v>
      </c>
      <c r="H194" s="1" t="s">
        <v>34</v>
      </c>
      <c r="I194" s="1" t="s">
        <v>47</v>
      </c>
      <c r="J194" s="1" t="s">
        <v>57</v>
      </c>
      <c r="K194">
        <v>337.5</v>
      </c>
      <c r="L194" s="2">
        <v>43656</v>
      </c>
      <c r="M194" s="1" t="s">
        <v>0</v>
      </c>
      <c r="N194" s="1" t="s">
        <v>23</v>
      </c>
      <c r="O194" s="1"/>
      <c r="P194" s="2">
        <v>43852</v>
      </c>
      <c r="Q194" s="1" t="s">
        <v>25</v>
      </c>
    </row>
    <row r="195" spans="1:17" x14ac:dyDescent="0.25">
      <c r="A195" s="1" t="s">
        <v>287</v>
      </c>
      <c r="B195" t="s">
        <v>702</v>
      </c>
      <c r="C195">
        <v>2</v>
      </c>
      <c r="D195" s="1" t="s">
        <v>27</v>
      </c>
      <c r="E195" s="1" t="s">
        <v>21</v>
      </c>
      <c r="F195" s="2">
        <v>43533</v>
      </c>
      <c r="G195" s="2">
        <v>43898</v>
      </c>
      <c r="H195" s="1" t="s">
        <v>35</v>
      </c>
      <c r="I195" s="1" t="s">
        <v>35</v>
      </c>
      <c r="J195" s="1" t="s">
        <v>57</v>
      </c>
      <c r="K195">
        <v>27530.38</v>
      </c>
      <c r="L195" s="2">
        <v>43533</v>
      </c>
      <c r="M195" s="1" t="s">
        <v>0</v>
      </c>
      <c r="N195" s="1" t="s">
        <v>24</v>
      </c>
      <c r="O195" s="1"/>
      <c r="P195" s="2">
        <v>43852</v>
      </c>
      <c r="Q195" s="1" t="s">
        <v>25</v>
      </c>
    </row>
    <row r="196" spans="1:17" x14ac:dyDescent="0.25">
      <c r="A196" s="1" t="s">
        <v>287</v>
      </c>
      <c r="B196" t="s">
        <v>703</v>
      </c>
      <c r="C196">
        <v>2</v>
      </c>
      <c r="D196" s="1" t="s">
        <v>27</v>
      </c>
      <c r="E196" s="1" t="s">
        <v>21</v>
      </c>
      <c r="F196" s="2">
        <v>43473</v>
      </c>
      <c r="G196" s="2">
        <v>43562</v>
      </c>
      <c r="H196" s="1" t="s">
        <v>32</v>
      </c>
      <c r="I196" s="1" t="s">
        <v>53</v>
      </c>
      <c r="J196" s="1" t="s">
        <v>57</v>
      </c>
      <c r="K196">
        <v>3978.77</v>
      </c>
      <c r="L196" s="2">
        <v>43473</v>
      </c>
      <c r="M196" s="1" t="s">
        <v>0</v>
      </c>
      <c r="N196" s="1" t="s">
        <v>24</v>
      </c>
      <c r="O196" s="1"/>
      <c r="P196" s="2">
        <v>43852</v>
      </c>
      <c r="Q196" s="1" t="s">
        <v>25</v>
      </c>
    </row>
    <row r="197" spans="1:17" x14ac:dyDescent="0.25">
      <c r="A197" s="1" t="s">
        <v>287</v>
      </c>
      <c r="B197" t="s">
        <v>703</v>
      </c>
      <c r="C197">
        <v>2</v>
      </c>
      <c r="D197" s="1" t="s">
        <v>27</v>
      </c>
      <c r="E197" s="1" t="s">
        <v>21</v>
      </c>
      <c r="F197" s="2">
        <v>43484</v>
      </c>
      <c r="G197" s="2">
        <v>43573</v>
      </c>
      <c r="H197" s="1" t="s">
        <v>32</v>
      </c>
      <c r="I197" s="1" t="s">
        <v>53</v>
      </c>
      <c r="J197" s="1" t="s">
        <v>57</v>
      </c>
      <c r="K197">
        <v>9453.35</v>
      </c>
      <c r="L197" s="2">
        <v>43484</v>
      </c>
      <c r="M197" s="1" t="s">
        <v>0</v>
      </c>
      <c r="N197" s="1" t="s">
        <v>24</v>
      </c>
      <c r="O197" s="1"/>
      <c r="P197" s="2">
        <v>43852</v>
      </c>
      <c r="Q197" s="1" t="s">
        <v>25</v>
      </c>
    </row>
    <row r="198" spans="1:17" x14ac:dyDescent="0.25">
      <c r="A198" s="1" t="s">
        <v>287</v>
      </c>
      <c r="B198" t="s">
        <v>703</v>
      </c>
      <c r="C198">
        <v>2</v>
      </c>
      <c r="D198" s="1" t="s">
        <v>27</v>
      </c>
      <c r="E198" s="1" t="s">
        <v>21</v>
      </c>
      <c r="F198" s="2">
        <v>43522</v>
      </c>
      <c r="G198" s="2">
        <v>43580</v>
      </c>
      <c r="H198" s="1" t="s">
        <v>32</v>
      </c>
      <c r="I198" s="1" t="s">
        <v>53</v>
      </c>
      <c r="J198" s="1" t="s">
        <v>57</v>
      </c>
      <c r="K198">
        <v>4156.79</v>
      </c>
      <c r="L198" s="2">
        <v>43522</v>
      </c>
      <c r="M198" s="1" t="s">
        <v>0</v>
      </c>
      <c r="N198" s="1" t="s">
        <v>24</v>
      </c>
      <c r="O198" s="1"/>
      <c r="P198" s="2">
        <v>43852</v>
      </c>
      <c r="Q198" s="1" t="s">
        <v>25</v>
      </c>
    </row>
    <row r="199" spans="1:17" x14ac:dyDescent="0.25">
      <c r="A199" s="1" t="s">
        <v>287</v>
      </c>
      <c r="B199" t="s">
        <v>704</v>
      </c>
      <c r="C199">
        <v>13</v>
      </c>
      <c r="D199" s="1" t="s">
        <v>135</v>
      </c>
      <c r="E199" s="1" t="s">
        <v>21</v>
      </c>
      <c r="F199" s="2">
        <v>43577</v>
      </c>
      <c r="G199" s="2">
        <v>43942</v>
      </c>
      <c r="H199" s="1" t="s">
        <v>34</v>
      </c>
      <c r="I199" s="1" t="s">
        <v>35</v>
      </c>
      <c r="J199" s="1" t="s">
        <v>28</v>
      </c>
      <c r="K199">
        <v>7451.24</v>
      </c>
      <c r="L199" s="2">
        <v>43577</v>
      </c>
      <c r="M199" s="1" t="s">
        <v>0</v>
      </c>
      <c r="N199" s="1" t="s">
        <v>24</v>
      </c>
      <c r="O199" s="1"/>
      <c r="P199" s="2">
        <v>43852</v>
      </c>
      <c r="Q199" s="1" t="s">
        <v>25</v>
      </c>
    </row>
    <row r="200" spans="1:17" x14ac:dyDescent="0.25">
      <c r="A200" s="1" t="s">
        <v>318</v>
      </c>
      <c r="B200" t="s">
        <v>320</v>
      </c>
      <c r="C200">
        <v>10</v>
      </c>
      <c r="D200" s="1" t="s">
        <v>38</v>
      </c>
      <c r="E200" s="1" t="s">
        <v>31</v>
      </c>
      <c r="F200" s="2">
        <v>43373</v>
      </c>
      <c r="G200" s="2">
        <v>43737</v>
      </c>
      <c r="H200" s="1" t="s">
        <v>39</v>
      </c>
      <c r="I200" s="1" t="s">
        <v>40</v>
      </c>
      <c r="J200" s="1" t="s">
        <v>23</v>
      </c>
      <c r="K200">
        <v>54000</v>
      </c>
      <c r="L200" s="2">
        <v>43373</v>
      </c>
      <c r="M200" s="1" t="s">
        <v>0</v>
      </c>
      <c r="N200" s="1" t="s">
        <v>24</v>
      </c>
      <c r="O200" s="1"/>
      <c r="P200" s="2">
        <v>43852</v>
      </c>
      <c r="Q200" s="1" t="s">
        <v>25</v>
      </c>
    </row>
    <row r="201" spans="1:17" x14ac:dyDescent="0.25">
      <c r="A201" s="1" t="s">
        <v>318</v>
      </c>
      <c r="B201" t="s">
        <v>331</v>
      </c>
      <c r="C201">
        <v>10</v>
      </c>
      <c r="D201" s="1" t="s">
        <v>38</v>
      </c>
      <c r="E201" s="1" t="s">
        <v>21</v>
      </c>
      <c r="F201" s="2">
        <v>43738</v>
      </c>
      <c r="G201" s="2">
        <v>44103</v>
      </c>
      <c r="H201" s="1" t="s">
        <v>39</v>
      </c>
      <c r="I201" s="1" t="s">
        <v>40</v>
      </c>
      <c r="J201" s="1" t="s">
        <v>23</v>
      </c>
      <c r="K201">
        <v>123750</v>
      </c>
      <c r="L201" s="2">
        <v>43738</v>
      </c>
      <c r="M201" s="1" t="s">
        <v>0</v>
      </c>
      <c r="N201" s="1" t="s">
        <v>23</v>
      </c>
      <c r="O201" s="1"/>
      <c r="P201" s="2">
        <v>43852</v>
      </c>
      <c r="Q201" s="1" t="s">
        <v>25</v>
      </c>
    </row>
    <row r="202" spans="1:17" x14ac:dyDescent="0.25">
      <c r="A202" s="1" t="s">
        <v>318</v>
      </c>
      <c r="B202" t="s">
        <v>376</v>
      </c>
      <c r="C202">
        <v>11</v>
      </c>
      <c r="D202" s="1" t="s">
        <v>98</v>
      </c>
      <c r="E202" s="1" t="s">
        <v>21</v>
      </c>
      <c r="F202" s="2">
        <v>43655</v>
      </c>
      <c r="G202" s="2">
        <v>43746</v>
      </c>
      <c r="H202" s="1" t="s">
        <v>131</v>
      </c>
      <c r="I202" s="1" t="s">
        <v>33</v>
      </c>
      <c r="J202" s="1" t="s">
        <v>57</v>
      </c>
      <c r="K202">
        <v>8263.94</v>
      </c>
      <c r="L202" s="2">
        <v>43655</v>
      </c>
      <c r="M202" s="1" t="s">
        <v>0</v>
      </c>
      <c r="N202" s="1" t="s">
        <v>23</v>
      </c>
      <c r="O202" s="1"/>
      <c r="P202" s="2">
        <v>43852</v>
      </c>
      <c r="Q202" s="1" t="s">
        <v>25</v>
      </c>
    </row>
    <row r="203" spans="1:17" x14ac:dyDescent="0.25">
      <c r="A203" s="1" t="s">
        <v>318</v>
      </c>
      <c r="B203" t="s">
        <v>377</v>
      </c>
      <c r="C203">
        <v>11</v>
      </c>
      <c r="D203" s="1" t="s">
        <v>98</v>
      </c>
      <c r="E203" s="1" t="s">
        <v>21</v>
      </c>
      <c r="F203" s="2">
        <v>43735</v>
      </c>
      <c r="G203" s="2">
        <v>43916</v>
      </c>
      <c r="H203" s="1" t="s">
        <v>131</v>
      </c>
      <c r="I203" s="1" t="s">
        <v>33</v>
      </c>
      <c r="J203" s="1" t="s">
        <v>57</v>
      </c>
      <c r="K203">
        <v>67102.13</v>
      </c>
      <c r="L203" s="2">
        <v>43735</v>
      </c>
      <c r="M203" s="1" t="s">
        <v>0</v>
      </c>
      <c r="N203" s="1" t="s">
        <v>23</v>
      </c>
      <c r="O203" s="1"/>
      <c r="P203" s="2">
        <v>43852</v>
      </c>
      <c r="Q203" s="1" t="s">
        <v>25</v>
      </c>
    </row>
    <row r="204" spans="1:17" x14ac:dyDescent="0.25">
      <c r="A204" s="1" t="s">
        <v>318</v>
      </c>
      <c r="B204" t="s">
        <v>379</v>
      </c>
      <c r="C204">
        <v>11</v>
      </c>
      <c r="D204" s="1" t="s">
        <v>98</v>
      </c>
      <c r="E204" s="1" t="s">
        <v>21</v>
      </c>
      <c r="F204" s="2">
        <v>43556</v>
      </c>
      <c r="G204" s="2">
        <v>43921</v>
      </c>
      <c r="H204" s="1" t="s">
        <v>131</v>
      </c>
      <c r="I204" s="1" t="s">
        <v>33</v>
      </c>
      <c r="J204" s="1" t="s">
        <v>57</v>
      </c>
      <c r="K204">
        <v>90663.25</v>
      </c>
      <c r="L204" s="2">
        <v>43556</v>
      </c>
      <c r="M204" s="1" t="s">
        <v>0</v>
      </c>
      <c r="N204" s="1" t="s">
        <v>24</v>
      </c>
      <c r="O204" s="1"/>
      <c r="P204" s="2">
        <v>43852</v>
      </c>
      <c r="Q204" s="1" t="s">
        <v>25</v>
      </c>
    </row>
    <row r="205" spans="1:17" x14ac:dyDescent="0.25">
      <c r="A205" s="1" t="s">
        <v>318</v>
      </c>
      <c r="B205" t="s">
        <v>394</v>
      </c>
      <c r="C205">
        <v>11</v>
      </c>
      <c r="D205" s="1" t="s">
        <v>98</v>
      </c>
      <c r="E205" s="1" t="s">
        <v>21</v>
      </c>
      <c r="F205" s="2">
        <v>43661</v>
      </c>
      <c r="G205" s="2">
        <v>44026</v>
      </c>
      <c r="H205" s="1" t="s">
        <v>32</v>
      </c>
      <c r="I205" s="1" t="s">
        <v>47</v>
      </c>
      <c r="J205" s="1" t="s">
        <v>57</v>
      </c>
      <c r="K205">
        <v>15601.02</v>
      </c>
      <c r="L205" s="2">
        <v>43661</v>
      </c>
      <c r="M205" s="1" t="s">
        <v>0</v>
      </c>
      <c r="N205" s="1" t="s">
        <v>24</v>
      </c>
      <c r="O205" s="1"/>
      <c r="P205" s="2">
        <v>43852</v>
      </c>
      <c r="Q205" s="1" t="s">
        <v>25</v>
      </c>
    </row>
    <row r="206" spans="1:17" x14ac:dyDescent="0.25">
      <c r="A206" s="1" t="s">
        <v>318</v>
      </c>
      <c r="B206" t="s">
        <v>396</v>
      </c>
      <c r="C206">
        <v>13</v>
      </c>
      <c r="D206" s="1" t="s">
        <v>135</v>
      </c>
      <c r="E206" s="1" t="s">
        <v>21</v>
      </c>
      <c r="F206" s="2">
        <v>43687</v>
      </c>
      <c r="G206" s="2">
        <v>44052</v>
      </c>
      <c r="H206" s="1" t="s">
        <v>39</v>
      </c>
      <c r="I206" s="1" t="s">
        <v>40</v>
      </c>
      <c r="J206" s="1" t="s">
        <v>57</v>
      </c>
      <c r="K206">
        <v>28069.13</v>
      </c>
      <c r="L206" s="2">
        <v>43687</v>
      </c>
      <c r="M206" s="1" t="s">
        <v>0</v>
      </c>
      <c r="N206" s="1" t="s">
        <v>24</v>
      </c>
      <c r="O206" s="1"/>
      <c r="P206" s="2">
        <v>43852</v>
      </c>
      <c r="Q206" s="1" t="s">
        <v>25</v>
      </c>
    </row>
    <row r="207" spans="1:17" x14ac:dyDescent="0.25">
      <c r="A207" s="1" t="s">
        <v>318</v>
      </c>
      <c r="B207" t="s">
        <v>705</v>
      </c>
      <c r="C207">
        <v>2</v>
      </c>
      <c r="D207" s="1" t="s">
        <v>27</v>
      </c>
      <c r="E207" s="1" t="s">
        <v>21</v>
      </c>
      <c r="F207" s="2">
        <v>43651</v>
      </c>
      <c r="G207" s="2">
        <v>44016</v>
      </c>
      <c r="H207" s="1" t="s">
        <v>35</v>
      </c>
      <c r="I207" s="1" t="s">
        <v>35</v>
      </c>
      <c r="J207" s="1" t="s">
        <v>28</v>
      </c>
      <c r="K207">
        <v>72675</v>
      </c>
      <c r="L207" s="2">
        <v>43651</v>
      </c>
      <c r="M207" s="1" t="s">
        <v>0</v>
      </c>
      <c r="N207" s="1" t="s">
        <v>24</v>
      </c>
      <c r="O207" s="1"/>
      <c r="P207" s="2">
        <v>43852</v>
      </c>
      <c r="Q207" s="1" t="s">
        <v>25</v>
      </c>
    </row>
    <row r="208" spans="1:17" x14ac:dyDescent="0.25">
      <c r="A208" s="1" t="s">
        <v>318</v>
      </c>
      <c r="B208" t="s">
        <v>705</v>
      </c>
      <c r="C208">
        <v>2</v>
      </c>
      <c r="D208" s="1" t="s">
        <v>27</v>
      </c>
      <c r="E208" s="1" t="s">
        <v>21</v>
      </c>
      <c r="F208" s="2">
        <v>43651</v>
      </c>
      <c r="G208" s="2">
        <v>44016</v>
      </c>
      <c r="H208" s="1" t="s">
        <v>35</v>
      </c>
      <c r="I208" s="1" t="s">
        <v>35</v>
      </c>
      <c r="J208" s="1" t="s">
        <v>28</v>
      </c>
      <c r="K208">
        <v>72675</v>
      </c>
      <c r="L208" s="2">
        <v>43651</v>
      </c>
      <c r="M208" s="1" t="s">
        <v>0</v>
      </c>
      <c r="N208" s="1" t="s">
        <v>24</v>
      </c>
      <c r="O208" s="1"/>
      <c r="P208" s="2">
        <v>43852</v>
      </c>
      <c r="Q208" s="1" t="s">
        <v>25</v>
      </c>
    </row>
    <row r="209" spans="1:17" x14ac:dyDescent="0.25">
      <c r="A209" s="1" t="s">
        <v>463</v>
      </c>
      <c r="B209" t="s">
        <v>706</v>
      </c>
      <c r="C209">
        <v>6</v>
      </c>
      <c r="D209" s="1" t="s">
        <v>76</v>
      </c>
      <c r="E209" s="1" t="s">
        <v>21</v>
      </c>
      <c r="F209" s="2">
        <v>43433</v>
      </c>
      <c r="G209" s="2">
        <v>43797</v>
      </c>
      <c r="H209" s="1" t="s">
        <v>35</v>
      </c>
      <c r="I209" s="1" t="s">
        <v>35</v>
      </c>
      <c r="J209" s="1" t="s">
        <v>28</v>
      </c>
      <c r="K209">
        <v>115173.38</v>
      </c>
      <c r="L209" s="2">
        <v>43433</v>
      </c>
      <c r="M209" s="1" t="s">
        <v>0</v>
      </c>
      <c r="N209" s="1" t="s">
        <v>24</v>
      </c>
      <c r="O209" s="1"/>
      <c r="P209" s="2">
        <v>43852</v>
      </c>
      <c r="Q209" s="1" t="s">
        <v>25</v>
      </c>
    </row>
    <row r="210" spans="1:17" x14ac:dyDescent="0.25">
      <c r="A210" s="1" t="s">
        <v>463</v>
      </c>
      <c r="B210" t="s">
        <v>464</v>
      </c>
      <c r="C210">
        <v>11</v>
      </c>
      <c r="D210" s="1" t="s">
        <v>98</v>
      </c>
      <c r="E210" s="1" t="s">
        <v>21</v>
      </c>
      <c r="F210" s="2">
        <v>43471</v>
      </c>
      <c r="G210" s="2">
        <v>43835</v>
      </c>
      <c r="H210" s="1" t="s">
        <v>22</v>
      </c>
      <c r="I210" s="1" t="s">
        <v>22</v>
      </c>
      <c r="J210" s="1" t="s">
        <v>57</v>
      </c>
      <c r="K210">
        <v>825</v>
      </c>
      <c r="L210" s="2">
        <v>43471</v>
      </c>
      <c r="M210" s="1" t="s">
        <v>0</v>
      </c>
      <c r="N210" s="1" t="s">
        <v>24</v>
      </c>
      <c r="O210" s="1"/>
      <c r="P210" s="2">
        <v>43852</v>
      </c>
      <c r="Q210" s="1" t="s">
        <v>25</v>
      </c>
    </row>
    <row r="211" spans="1:17" x14ac:dyDescent="0.25">
      <c r="A211" s="1" t="s">
        <v>463</v>
      </c>
      <c r="B211" t="s">
        <v>465</v>
      </c>
      <c r="C211">
        <v>11</v>
      </c>
      <c r="D211" s="1" t="s">
        <v>98</v>
      </c>
      <c r="E211" s="1" t="s">
        <v>21</v>
      </c>
      <c r="F211" s="2">
        <v>43264</v>
      </c>
      <c r="G211" s="2">
        <v>43628</v>
      </c>
      <c r="H211" s="1" t="s">
        <v>22</v>
      </c>
      <c r="I211" s="1" t="s">
        <v>22</v>
      </c>
      <c r="J211" s="1" t="s">
        <v>23</v>
      </c>
      <c r="K211">
        <v>20625</v>
      </c>
      <c r="L211" s="2">
        <v>43264</v>
      </c>
      <c r="M211" s="1" t="s">
        <v>0</v>
      </c>
      <c r="N211" s="1" t="s">
        <v>24</v>
      </c>
      <c r="O211" s="1"/>
      <c r="P211" s="2">
        <v>43852</v>
      </c>
      <c r="Q211" s="1" t="s">
        <v>25</v>
      </c>
    </row>
    <row r="212" spans="1:17" x14ac:dyDescent="0.25">
      <c r="A212" s="1" t="s">
        <v>463</v>
      </c>
      <c r="B212" t="s">
        <v>466</v>
      </c>
      <c r="C212">
        <v>11</v>
      </c>
      <c r="D212" s="1" t="s">
        <v>98</v>
      </c>
      <c r="E212" s="1" t="s">
        <v>21</v>
      </c>
      <c r="F212" s="2">
        <v>43563</v>
      </c>
      <c r="G212" s="2">
        <v>43928</v>
      </c>
      <c r="H212" s="1" t="s">
        <v>22</v>
      </c>
      <c r="I212" s="1" t="s">
        <v>22</v>
      </c>
      <c r="J212" s="1" t="s">
        <v>57</v>
      </c>
      <c r="K212">
        <v>2598.75</v>
      </c>
      <c r="L212" s="2">
        <v>43563</v>
      </c>
      <c r="M212" s="1" t="s">
        <v>0</v>
      </c>
      <c r="N212" s="1" t="s">
        <v>24</v>
      </c>
      <c r="O212" s="1"/>
      <c r="P212" s="2">
        <v>43852</v>
      </c>
      <c r="Q212" s="1" t="s">
        <v>25</v>
      </c>
    </row>
    <row r="213" spans="1:17" x14ac:dyDescent="0.25">
      <c r="A213" s="1" t="s">
        <v>463</v>
      </c>
      <c r="B213" t="s">
        <v>467</v>
      </c>
      <c r="C213">
        <v>11</v>
      </c>
      <c r="D213" s="1" t="s">
        <v>98</v>
      </c>
      <c r="E213" s="1" t="s">
        <v>21</v>
      </c>
      <c r="F213" s="2">
        <v>43563</v>
      </c>
      <c r="G213" s="2">
        <v>43928</v>
      </c>
      <c r="H213" s="1" t="s">
        <v>22</v>
      </c>
      <c r="I213" s="1" t="s">
        <v>22</v>
      </c>
      <c r="J213" s="1" t="s">
        <v>57</v>
      </c>
      <c r="K213">
        <v>693</v>
      </c>
      <c r="L213" s="2">
        <v>43563</v>
      </c>
      <c r="M213" s="1" t="s">
        <v>0</v>
      </c>
      <c r="N213" s="1" t="s">
        <v>24</v>
      </c>
      <c r="O213" s="1"/>
      <c r="P213" s="2">
        <v>43852</v>
      </c>
      <c r="Q213" s="1" t="s">
        <v>25</v>
      </c>
    </row>
    <row r="214" spans="1:17" x14ac:dyDescent="0.25">
      <c r="A214" s="1" t="s">
        <v>463</v>
      </c>
      <c r="B214" t="s">
        <v>468</v>
      </c>
      <c r="C214">
        <v>11</v>
      </c>
      <c r="D214" s="1" t="s">
        <v>98</v>
      </c>
      <c r="E214" s="1" t="s">
        <v>21</v>
      </c>
      <c r="F214" s="2">
        <v>43577</v>
      </c>
      <c r="G214" s="2">
        <v>43942</v>
      </c>
      <c r="H214" s="1" t="s">
        <v>22</v>
      </c>
      <c r="I214" s="1" t="s">
        <v>22</v>
      </c>
      <c r="J214" s="1" t="s">
        <v>57</v>
      </c>
      <c r="K214">
        <v>357.06</v>
      </c>
      <c r="L214" s="2">
        <v>43577</v>
      </c>
      <c r="M214" s="1" t="s">
        <v>0</v>
      </c>
      <c r="N214" s="1" t="s">
        <v>24</v>
      </c>
      <c r="O214" s="1"/>
      <c r="P214" s="2">
        <v>43852</v>
      </c>
      <c r="Q214" s="1" t="s">
        <v>25</v>
      </c>
    </row>
    <row r="215" spans="1:17" x14ac:dyDescent="0.25">
      <c r="A215" s="1" t="s">
        <v>463</v>
      </c>
      <c r="B215" t="s">
        <v>707</v>
      </c>
      <c r="C215">
        <v>11</v>
      </c>
      <c r="D215" s="1" t="s">
        <v>98</v>
      </c>
      <c r="E215" s="1" t="s">
        <v>21</v>
      </c>
      <c r="F215" s="2">
        <v>43531</v>
      </c>
      <c r="G215" s="2">
        <v>43896</v>
      </c>
      <c r="H215" s="1" t="s">
        <v>34</v>
      </c>
      <c r="I215" s="1" t="s">
        <v>102</v>
      </c>
      <c r="J215" s="1" t="s">
        <v>23</v>
      </c>
      <c r="K215">
        <v>41625</v>
      </c>
      <c r="L215" s="2">
        <v>43652</v>
      </c>
      <c r="M215" s="1" t="s">
        <v>0</v>
      </c>
      <c r="N215" s="1" t="s">
        <v>24</v>
      </c>
      <c r="O215" s="1"/>
      <c r="P215" s="2">
        <v>43852</v>
      </c>
      <c r="Q215" s="1" t="s">
        <v>25</v>
      </c>
    </row>
    <row r="216" spans="1:17" x14ac:dyDescent="0.25">
      <c r="A216" s="1" t="s">
        <v>463</v>
      </c>
      <c r="B216" t="s">
        <v>707</v>
      </c>
      <c r="C216">
        <v>11</v>
      </c>
      <c r="D216" s="1" t="s">
        <v>98</v>
      </c>
      <c r="E216" s="1" t="s">
        <v>21</v>
      </c>
      <c r="F216" s="2">
        <v>43531</v>
      </c>
      <c r="G216" s="2">
        <v>43896</v>
      </c>
      <c r="H216" s="1" t="s">
        <v>34</v>
      </c>
      <c r="I216" s="1" t="s">
        <v>102</v>
      </c>
      <c r="J216" s="1" t="s">
        <v>23</v>
      </c>
      <c r="K216">
        <v>41625</v>
      </c>
      <c r="L216" s="2">
        <v>43773</v>
      </c>
      <c r="M216" s="1" t="s">
        <v>0</v>
      </c>
      <c r="N216" s="1" t="s">
        <v>24</v>
      </c>
      <c r="O216" s="1"/>
      <c r="P216" s="2">
        <v>43852</v>
      </c>
      <c r="Q216" s="1" t="s">
        <v>25</v>
      </c>
    </row>
    <row r="217" spans="1:17" x14ac:dyDescent="0.25">
      <c r="A217" s="1" t="s">
        <v>463</v>
      </c>
      <c r="B217" t="s">
        <v>707</v>
      </c>
      <c r="C217">
        <v>11</v>
      </c>
      <c r="D217" s="1" t="s">
        <v>98</v>
      </c>
      <c r="E217" s="1" t="s">
        <v>21</v>
      </c>
      <c r="F217" s="2">
        <v>43531</v>
      </c>
      <c r="G217" s="2">
        <v>43896</v>
      </c>
      <c r="H217" s="1" t="s">
        <v>34</v>
      </c>
      <c r="I217" s="1" t="s">
        <v>102</v>
      </c>
      <c r="J217" s="1" t="s">
        <v>23</v>
      </c>
      <c r="K217">
        <v>124875</v>
      </c>
      <c r="L217" s="2">
        <v>43531</v>
      </c>
      <c r="M217" s="1" t="s">
        <v>0</v>
      </c>
      <c r="N217" s="1" t="s">
        <v>24</v>
      </c>
      <c r="O217" s="1"/>
      <c r="P217" s="2">
        <v>43852</v>
      </c>
      <c r="Q217" s="1" t="s">
        <v>25</v>
      </c>
    </row>
    <row r="218" spans="1:17" x14ac:dyDescent="0.25">
      <c r="A218" s="1" t="s">
        <v>463</v>
      </c>
      <c r="B218" t="s">
        <v>469</v>
      </c>
      <c r="C218">
        <v>10</v>
      </c>
      <c r="D218" s="1" t="s">
        <v>38</v>
      </c>
      <c r="E218" s="1" t="s">
        <v>21</v>
      </c>
      <c r="F218" s="2">
        <v>43469</v>
      </c>
      <c r="G218" s="2">
        <v>43833</v>
      </c>
      <c r="H218" s="1" t="s">
        <v>39</v>
      </c>
      <c r="I218" s="1" t="s">
        <v>40</v>
      </c>
      <c r="J218" s="1" t="s">
        <v>23</v>
      </c>
      <c r="K218">
        <v>156000</v>
      </c>
      <c r="L218" s="2">
        <v>43469</v>
      </c>
      <c r="M218" s="1" t="s">
        <v>0</v>
      </c>
      <c r="N218" s="1" t="s">
        <v>43</v>
      </c>
      <c r="O218" s="1"/>
      <c r="P218" s="2">
        <v>43852</v>
      </c>
      <c r="Q218" s="1" t="s">
        <v>25</v>
      </c>
    </row>
    <row r="219" spans="1:17" x14ac:dyDescent="0.25">
      <c r="A219" s="1" t="s">
        <v>463</v>
      </c>
      <c r="B219" t="s">
        <v>469</v>
      </c>
      <c r="C219">
        <v>10</v>
      </c>
      <c r="D219" s="1" t="s">
        <v>38</v>
      </c>
      <c r="E219" s="1" t="s">
        <v>21</v>
      </c>
      <c r="F219" s="2">
        <v>43469</v>
      </c>
      <c r="G219" s="2">
        <v>43833</v>
      </c>
      <c r="H219" s="1" t="s">
        <v>39</v>
      </c>
      <c r="I219" s="1" t="s">
        <v>40</v>
      </c>
      <c r="J219" s="1" t="s">
        <v>23</v>
      </c>
      <c r="K219">
        <v>5253.23</v>
      </c>
      <c r="L219" s="2">
        <v>43514</v>
      </c>
      <c r="M219" s="1" t="s">
        <v>0</v>
      </c>
      <c r="N219" s="1" t="s">
        <v>43</v>
      </c>
      <c r="O219" s="1"/>
      <c r="P219" s="2">
        <v>43852</v>
      </c>
      <c r="Q219" s="1" t="s">
        <v>25</v>
      </c>
    </row>
    <row r="220" spans="1:17" x14ac:dyDescent="0.25">
      <c r="A220" s="1" t="s">
        <v>463</v>
      </c>
      <c r="B220" t="s">
        <v>469</v>
      </c>
      <c r="C220">
        <v>10</v>
      </c>
      <c r="D220" s="1" t="s">
        <v>38</v>
      </c>
      <c r="E220" s="1" t="s">
        <v>21</v>
      </c>
      <c r="F220" s="2">
        <v>43469</v>
      </c>
      <c r="G220" s="2">
        <v>43833</v>
      </c>
      <c r="H220" s="1" t="s">
        <v>39</v>
      </c>
      <c r="I220" s="1" t="s">
        <v>40</v>
      </c>
      <c r="J220" s="1" t="s">
        <v>23</v>
      </c>
      <c r="K220">
        <v>6769.65</v>
      </c>
      <c r="L220" s="2">
        <v>43631</v>
      </c>
      <c r="M220" s="1" t="s">
        <v>0</v>
      </c>
      <c r="N220" s="1" t="s">
        <v>43</v>
      </c>
      <c r="O220" s="1"/>
      <c r="P220" s="2">
        <v>43852</v>
      </c>
      <c r="Q220" s="1" t="s">
        <v>25</v>
      </c>
    </row>
    <row r="221" spans="1:17" x14ac:dyDescent="0.25">
      <c r="A221" s="1" t="s">
        <v>463</v>
      </c>
      <c r="B221" t="s">
        <v>469</v>
      </c>
      <c r="C221">
        <v>10</v>
      </c>
      <c r="D221" s="1" t="s">
        <v>38</v>
      </c>
      <c r="E221" s="1" t="s">
        <v>21</v>
      </c>
      <c r="F221" s="2">
        <v>43469</v>
      </c>
      <c r="G221" s="2">
        <v>43833</v>
      </c>
      <c r="H221" s="1" t="s">
        <v>39</v>
      </c>
      <c r="I221" s="1" t="s">
        <v>40</v>
      </c>
      <c r="J221" s="1" t="s">
        <v>23</v>
      </c>
      <c r="K221">
        <v>8961.98</v>
      </c>
      <c r="L221" s="2">
        <v>43641</v>
      </c>
      <c r="M221" s="1" t="s">
        <v>0</v>
      </c>
      <c r="N221" s="1" t="s">
        <v>43</v>
      </c>
      <c r="O221" s="1"/>
      <c r="P221" s="2">
        <v>43852</v>
      </c>
      <c r="Q221" s="1" t="s">
        <v>25</v>
      </c>
    </row>
    <row r="222" spans="1:17" x14ac:dyDescent="0.25">
      <c r="A222" s="1" t="s">
        <v>463</v>
      </c>
      <c r="B222" t="s">
        <v>472</v>
      </c>
      <c r="C222">
        <v>10</v>
      </c>
      <c r="D222" s="1" t="s">
        <v>38</v>
      </c>
      <c r="E222" s="1" t="s">
        <v>21</v>
      </c>
      <c r="F222" s="2">
        <v>43469</v>
      </c>
      <c r="G222" s="2">
        <v>43833</v>
      </c>
      <c r="H222" s="1" t="s">
        <v>39</v>
      </c>
      <c r="I222" s="1" t="s">
        <v>40</v>
      </c>
      <c r="J222" s="1" t="s">
        <v>23</v>
      </c>
      <c r="K222">
        <v>5550</v>
      </c>
      <c r="L222" s="2">
        <v>43469</v>
      </c>
      <c r="M222" s="1" t="s">
        <v>0</v>
      </c>
      <c r="N222" s="1" t="s">
        <v>24</v>
      </c>
      <c r="O222" s="1"/>
      <c r="P222" s="2">
        <v>43852</v>
      </c>
      <c r="Q222" s="1" t="s">
        <v>25</v>
      </c>
    </row>
    <row r="223" spans="1:17" x14ac:dyDescent="0.25">
      <c r="A223" s="1" t="s">
        <v>463</v>
      </c>
      <c r="B223" t="s">
        <v>473</v>
      </c>
      <c r="C223">
        <v>13</v>
      </c>
      <c r="D223" s="1" t="s">
        <v>135</v>
      </c>
      <c r="E223" s="1" t="s">
        <v>21</v>
      </c>
      <c r="F223" s="2">
        <v>43716</v>
      </c>
      <c r="G223" s="2">
        <v>44081</v>
      </c>
      <c r="H223" s="1" t="s">
        <v>35</v>
      </c>
      <c r="I223" s="1" t="s">
        <v>35</v>
      </c>
      <c r="J223" s="1" t="s">
        <v>23</v>
      </c>
      <c r="K223">
        <v>18750</v>
      </c>
      <c r="L223" s="2">
        <v>43716</v>
      </c>
      <c r="M223" s="1" t="s">
        <v>0</v>
      </c>
      <c r="N223" s="1" t="s">
        <v>24</v>
      </c>
      <c r="O223" s="1"/>
      <c r="P223" s="2">
        <v>43852</v>
      </c>
      <c r="Q223" s="1" t="s">
        <v>25</v>
      </c>
    </row>
    <row r="224" spans="1:17" x14ac:dyDescent="0.25">
      <c r="A224" s="1" t="s">
        <v>463</v>
      </c>
      <c r="B224" t="s">
        <v>708</v>
      </c>
      <c r="C224">
        <v>13</v>
      </c>
      <c r="D224" s="1" t="s">
        <v>135</v>
      </c>
      <c r="E224" s="1" t="s">
        <v>21</v>
      </c>
      <c r="F224" s="2">
        <v>43556</v>
      </c>
      <c r="G224" s="2">
        <v>43921</v>
      </c>
      <c r="H224" s="1" t="s">
        <v>35</v>
      </c>
      <c r="I224" s="1" t="s">
        <v>35</v>
      </c>
      <c r="J224" s="1" t="s">
        <v>57</v>
      </c>
      <c r="K224">
        <v>74250</v>
      </c>
      <c r="L224" s="2">
        <v>43556</v>
      </c>
      <c r="M224" s="1" t="s">
        <v>0</v>
      </c>
      <c r="N224" s="1" t="s">
        <v>24</v>
      </c>
      <c r="O224" s="1"/>
      <c r="P224" s="2">
        <v>43852</v>
      </c>
      <c r="Q224" s="1" t="s">
        <v>25</v>
      </c>
    </row>
    <row r="225" spans="1:17" x14ac:dyDescent="0.25">
      <c r="A225" s="1" t="s">
        <v>463</v>
      </c>
      <c r="B225" t="s">
        <v>709</v>
      </c>
      <c r="C225">
        <v>10</v>
      </c>
      <c r="D225" s="1" t="s">
        <v>38</v>
      </c>
      <c r="E225" s="1" t="s">
        <v>31</v>
      </c>
      <c r="F225" s="2">
        <v>43157</v>
      </c>
      <c r="G225" s="2">
        <v>43521</v>
      </c>
      <c r="H225" s="1" t="s">
        <v>39</v>
      </c>
      <c r="I225" s="1" t="s">
        <v>40</v>
      </c>
      <c r="J225" s="1" t="s">
        <v>23</v>
      </c>
      <c r="K225">
        <v>23115.200000000001</v>
      </c>
      <c r="L225" s="2">
        <v>43157</v>
      </c>
      <c r="M225" s="1" t="s">
        <v>0</v>
      </c>
      <c r="N225" s="1" t="s">
        <v>24</v>
      </c>
      <c r="O225" s="1"/>
      <c r="P225" s="2">
        <v>43852</v>
      </c>
      <c r="Q225" s="1" t="s">
        <v>25</v>
      </c>
    </row>
    <row r="226" spans="1:17" x14ac:dyDescent="0.25">
      <c r="A226" s="1" t="s">
        <v>463</v>
      </c>
      <c r="B226" t="s">
        <v>478</v>
      </c>
      <c r="C226">
        <v>10</v>
      </c>
      <c r="D226" s="1" t="s">
        <v>38</v>
      </c>
      <c r="E226" s="1" t="s">
        <v>21</v>
      </c>
      <c r="F226" s="2">
        <v>43522</v>
      </c>
      <c r="G226" s="2">
        <v>43886</v>
      </c>
      <c r="H226" s="1" t="s">
        <v>39</v>
      </c>
      <c r="I226" s="1" t="s">
        <v>40</v>
      </c>
      <c r="J226" s="1" t="s">
        <v>23</v>
      </c>
      <c r="K226">
        <v>25336.44</v>
      </c>
      <c r="L226" s="2">
        <v>43522</v>
      </c>
      <c r="M226" s="1" t="s">
        <v>0</v>
      </c>
      <c r="N226" s="1" t="s">
        <v>23</v>
      </c>
      <c r="O226" s="1"/>
      <c r="P226" s="2">
        <v>43852</v>
      </c>
      <c r="Q226" s="1" t="s">
        <v>25</v>
      </c>
    </row>
    <row r="227" spans="1:17" x14ac:dyDescent="0.25">
      <c r="A227" s="1" t="s">
        <v>463</v>
      </c>
      <c r="B227" t="s">
        <v>710</v>
      </c>
      <c r="C227">
        <v>10</v>
      </c>
      <c r="D227" s="1" t="s">
        <v>38</v>
      </c>
      <c r="E227" s="1" t="s">
        <v>31</v>
      </c>
      <c r="F227" s="2">
        <v>43159</v>
      </c>
      <c r="G227" s="2">
        <v>43523</v>
      </c>
      <c r="H227" s="1" t="s">
        <v>39</v>
      </c>
      <c r="I227" s="1" t="s">
        <v>40</v>
      </c>
      <c r="J227" s="1" t="s">
        <v>23</v>
      </c>
      <c r="K227">
        <v>12699.7</v>
      </c>
      <c r="L227" s="2">
        <v>43159</v>
      </c>
      <c r="M227" s="1" t="s">
        <v>0</v>
      </c>
      <c r="N227" s="1" t="s">
        <v>43</v>
      </c>
      <c r="O227" s="1"/>
      <c r="P227" s="2">
        <v>43852</v>
      </c>
      <c r="Q227" s="1" t="s">
        <v>25</v>
      </c>
    </row>
    <row r="228" spans="1:17" x14ac:dyDescent="0.25">
      <c r="A228" s="1" t="s">
        <v>463</v>
      </c>
      <c r="B228" t="s">
        <v>710</v>
      </c>
      <c r="C228">
        <v>10</v>
      </c>
      <c r="D228" s="1" t="s">
        <v>38</v>
      </c>
      <c r="E228" s="1" t="s">
        <v>31</v>
      </c>
      <c r="F228" s="2">
        <v>43159</v>
      </c>
      <c r="G228" s="2">
        <v>43523</v>
      </c>
      <c r="H228" s="1" t="s">
        <v>39</v>
      </c>
      <c r="I228" s="1" t="s">
        <v>40</v>
      </c>
      <c r="J228" s="1" t="s">
        <v>23</v>
      </c>
      <c r="L228" s="2">
        <v>43206</v>
      </c>
      <c r="M228" s="1" t="s">
        <v>0</v>
      </c>
      <c r="N228" s="1" t="s">
        <v>43</v>
      </c>
      <c r="O228" s="1"/>
      <c r="P228" s="2">
        <v>43852</v>
      </c>
      <c r="Q228" s="1" t="s">
        <v>25</v>
      </c>
    </row>
    <row r="229" spans="1:17" x14ac:dyDescent="0.25">
      <c r="A229" s="1" t="s">
        <v>463</v>
      </c>
      <c r="B229" t="s">
        <v>711</v>
      </c>
      <c r="C229">
        <v>10</v>
      </c>
      <c r="D229" s="1" t="s">
        <v>38</v>
      </c>
      <c r="E229" s="1" t="s">
        <v>31</v>
      </c>
      <c r="F229" s="2">
        <v>43159</v>
      </c>
      <c r="G229" s="2">
        <v>43523</v>
      </c>
      <c r="H229" s="1" t="s">
        <v>39</v>
      </c>
      <c r="I229" s="1" t="s">
        <v>40</v>
      </c>
      <c r="J229" s="1" t="s">
        <v>23</v>
      </c>
      <c r="K229">
        <v>177405.38</v>
      </c>
      <c r="L229" s="2">
        <v>43159</v>
      </c>
      <c r="M229" s="1" t="s">
        <v>0</v>
      </c>
      <c r="N229" s="1" t="s">
        <v>43</v>
      </c>
      <c r="O229" s="1"/>
      <c r="P229" s="2">
        <v>43852</v>
      </c>
      <c r="Q229" s="1" t="s">
        <v>25</v>
      </c>
    </row>
    <row r="230" spans="1:17" x14ac:dyDescent="0.25">
      <c r="A230" s="1" t="s">
        <v>463</v>
      </c>
      <c r="B230" t="s">
        <v>711</v>
      </c>
      <c r="C230">
        <v>10</v>
      </c>
      <c r="D230" s="1" t="s">
        <v>38</v>
      </c>
      <c r="E230" s="1" t="s">
        <v>31</v>
      </c>
      <c r="F230" s="2">
        <v>43159</v>
      </c>
      <c r="G230" s="2">
        <v>43523</v>
      </c>
      <c r="H230" s="1" t="s">
        <v>39</v>
      </c>
      <c r="I230" s="1" t="s">
        <v>40</v>
      </c>
      <c r="J230" s="1" t="s">
        <v>23</v>
      </c>
      <c r="L230" s="2">
        <v>43299</v>
      </c>
      <c r="M230" s="1" t="s">
        <v>0</v>
      </c>
      <c r="N230" s="1" t="s">
        <v>43</v>
      </c>
      <c r="O230" s="1"/>
      <c r="P230" s="2">
        <v>43852</v>
      </c>
      <c r="Q230" s="1" t="s">
        <v>25</v>
      </c>
    </row>
    <row r="231" spans="1:17" x14ac:dyDescent="0.25">
      <c r="A231" s="1" t="s">
        <v>463</v>
      </c>
      <c r="B231" t="s">
        <v>711</v>
      </c>
      <c r="C231">
        <v>10</v>
      </c>
      <c r="D231" s="1" t="s">
        <v>38</v>
      </c>
      <c r="E231" s="1" t="s">
        <v>31</v>
      </c>
      <c r="F231" s="2">
        <v>43159</v>
      </c>
      <c r="G231" s="2">
        <v>43523</v>
      </c>
      <c r="H231" s="1" t="s">
        <v>39</v>
      </c>
      <c r="I231" s="1" t="s">
        <v>40</v>
      </c>
      <c r="J231" s="1" t="s">
        <v>23</v>
      </c>
      <c r="L231" s="2">
        <v>43348</v>
      </c>
      <c r="M231" s="1" t="s">
        <v>0</v>
      </c>
      <c r="N231" s="1" t="s">
        <v>43</v>
      </c>
      <c r="O231" s="1"/>
      <c r="P231" s="2">
        <v>43852</v>
      </c>
      <c r="Q231" s="1" t="s">
        <v>25</v>
      </c>
    </row>
    <row r="232" spans="1:17" x14ac:dyDescent="0.25">
      <c r="A232" s="1" t="s">
        <v>463</v>
      </c>
      <c r="B232" t="s">
        <v>711</v>
      </c>
      <c r="C232">
        <v>10</v>
      </c>
      <c r="D232" s="1" t="s">
        <v>38</v>
      </c>
      <c r="E232" s="1" t="s">
        <v>31</v>
      </c>
      <c r="F232" s="2">
        <v>43159</v>
      </c>
      <c r="G232" s="2">
        <v>43523</v>
      </c>
      <c r="H232" s="1" t="s">
        <v>39</v>
      </c>
      <c r="I232" s="1" t="s">
        <v>40</v>
      </c>
      <c r="J232" s="1" t="s">
        <v>23</v>
      </c>
      <c r="L232" s="2">
        <v>43200</v>
      </c>
      <c r="M232" s="1" t="s">
        <v>0</v>
      </c>
      <c r="N232" s="1" t="s">
        <v>43</v>
      </c>
      <c r="O232" s="1"/>
      <c r="P232" s="2">
        <v>43852</v>
      </c>
      <c r="Q232" s="1" t="s">
        <v>25</v>
      </c>
    </row>
    <row r="233" spans="1:17" x14ac:dyDescent="0.25">
      <c r="A233" s="1" t="s">
        <v>463</v>
      </c>
      <c r="B233" t="s">
        <v>712</v>
      </c>
      <c r="C233">
        <v>10</v>
      </c>
      <c r="D233" s="1" t="s">
        <v>38</v>
      </c>
      <c r="E233" s="1" t="s">
        <v>31</v>
      </c>
      <c r="F233" s="2">
        <v>43263</v>
      </c>
      <c r="G233" s="2">
        <v>43627</v>
      </c>
      <c r="H233" s="1" t="s">
        <v>39</v>
      </c>
      <c r="I233" s="1" t="s">
        <v>40</v>
      </c>
      <c r="J233" s="1" t="s">
        <v>57</v>
      </c>
      <c r="L233" s="2">
        <v>43318</v>
      </c>
      <c r="M233" s="1" t="s">
        <v>0</v>
      </c>
      <c r="N233" s="1" t="s">
        <v>175</v>
      </c>
      <c r="O233" s="1"/>
      <c r="P233" s="2">
        <v>43852</v>
      </c>
      <c r="Q233" s="1" t="s">
        <v>25</v>
      </c>
    </row>
    <row r="234" spans="1:17" x14ac:dyDescent="0.25">
      <c r="A234" s="1" t="s">
        <v>463</v>
      </c>
      <c r="B234" t="s">
        <v>713</v>
      </c>
      <c r="C234">
        <v>10</v>
      </c>
      <c r="D234" s="1" t="s">
        <v>38</v>
      </c>
      <c r="E234" s="1" t="s">
        <v>21</v>
      </c>
      <c r="F234" s="2">
        <v>43524</v>
      </c>
      <c r="G234" s="2">
        <v>43888</v>
      </c>
      <c r="H234" s="1" t="s">
        <v>39</v>
      </c>
      <c r="I234" s="1" t="s">
        <v>40</v>
      </c>
      <c r="J234" s="1" t="s">
        <v>23</v>
      </c>
      <c r="K234">
        <v>11111.4</v>
      </c>
      <c r="L234" s="2">
        <v>43524</v>
      </c>
      <c r="M234" s="1" t="s">
        <v>0</v>
      </c>
      <c r="N234" s="1" t="s">
        <v>23</v>
      </c>
      <c r="O234" s="1"/>
      <c r="P234" s="2">
        <v>43852</v>
      </c>
      <c r="Q234" s="1" t="s">
        <v>25</v>
      </c>
    </row>
    <row r="235" spans="1:17" x14ac:dyDescent="0.25">
      <c r="A235" s="1" t="s">
        <v>463</v>
      </c>
      <c r="B235" t="s">
        <v>479</v>
      </c>
      <c r="C235">
        <v>10</v>
      </c>
      <c r="D235" s="1" t="s">
        <v>38</v>
      </c>
      <c r="E235" s="1" t="s">
        <v>21</v>
      </c>
      <c r="F235" s="2">
        <v>43524</v>
      </c>
      <c r="G235" s="2">
        <v>43888</v>
      </c>
      <c r="H235" s="1" t="s">
        <v>39</v>
      </c>
      <c r="I235" s="1" t="s">
        <v>40</v>
      </c>
      <c r="J235" s="1" t="s">
        <v>23</v>
      </c>
      <c r="K235">
        <v>329250</v>
      </c>
      <c r="L235" s="2">
        <v>43524</v>
      </c>
      <c r="M235" s="1" t="s">
        <v>0</v>
      </c>
      <c r="N235" s="1" t="s">
        <v>43</v>
      </c>
      <c r="O235" s="1"/>
      <c r="P235" s="2">
        <v>43852</v>
      </c>
      <c r="Q235" s="1" t="s">
        <v>25</v>
      </c>
    </row>
    <row r="236" spans="1:17" x14ac:dyDescent="0.25">
      <c r="A236" s="1" t="s">
        <v>463</v>
      </c>
      <c r="B236" t="s">
        <v>479</v>
      </c>
      <c r="C236">
        <v>10</v>
      </c>
      <c r="D236" s="1" t="s">
        <v>38</v>
      </c>
      <c r="E236" s="1" t="s">
        <v>21</v>
      </c>
      <c r="F236" s="2">
        <v>43524</v>
      </c>
      <c r="G236" s="2">
        <v>43888</v>
      </c>
      <c r="H236" s="1" t="s">
        <v>39</v>
      </c>
      <c r="I236" s="1" t="s">
        <v>40</v>
      </c>
      <c r="J236" s="1" t="s">
        <v>23</v>
      </c>
      <c r="K236">
        <v>10772.33</v>
      </c>
      <c r="L236" s="2">
        <v>43538</v>
      </c>
      <c r="M236" s="1" t="s">
        <v>0</v>
      </c>
      <c r="N236" s="1" t="s">
        <v>43</v>
      </c>
      <c r="O236" s="1"/>
      <c r="P236" s="2">
        <v>43852</v>
      </c>
      <c r="Q236" s="1" t="s">
        <v>25</v>
      </c>
    </row>
    <row r="237" spans="1:17" x14ac:dyDescent="0.25">
      <c r="A237" s="1" t="s">
        <v>463</v>
      </c>
      <c r="B237" t="s">
        <v>479</v>
      </c>
      <c r="C237">
        <v>10</v>
      </c>
      <c r="D237" s="1" t="s">
        <v>38</v>
      </c>
      <c r="E237" s="1" t="s">
        <v>21</v>
      </c>
      <c r="F237" s="2">
        <v>43524</v>
      </c>
      <c r="G237" s="2">
        <v>43888</v>
      </c>
      <c r="H237" s="1" t="s">
        <v>39</v>
      </c>
      <c r="I237" s="1" t="s">
        <v>40</v>
      </c>
      <c r="J237" s="1" t="s">
        <v>23</v>
      </c>
      <c r="K237">
        <v>9283.0499999999993</v>
      </c>
      <c r="L237" s="2">
        <v>43573</v>
      </c>
      <c r="M237" s="1" t="s">
        <v>0</v>
      </c>
      <c r="N237" s="1" t="s">
        <v>43</v>
      </c>
      <c r="O237" s="1"/>
      <c r="P237" s="2">
        <v>43852</v>
      </c>
      <c r="Q237" s="1" t="s">
        <v>25</v>
      </c>
    </row>
    <row r="238" spans="1:17" x14ac:dyDescent="0.25">
      <c r="A238" s="1" t="s">
        <v>463</v>
      </c>
      <c r="B238" t="s">
        <v>479</v>
      </c>
      <c r="C238">
        <v>10</v>
      </c>
      <c r="D238" s="1" t="s">
        <v>38</v>
      </c>
      <c r="E238" s="1" t="s">
        <v>21</v>
      </c>
      <c r="F238" s="2">
        <v>43524</v>
      </c>
      <c r="G238" s="2">
        <v>43888</v>
      </c>
      <c r="H238" s="1" t="s">
        <v>39</v>
      </c>
      <c r="I238" s="1" t="s">
        <v>40</v>
      </c>
      <c r="J238" s="1" t="s">
        <v>23</v>
      </c>
      <c r="K238">
        <v>6903.45</v>
      </c>
      <c r="L238" s="2">
        <v>43615</v>
      </c>
      <c r="M238" s="1" t="s">
        <v>0</v>
      </c>
      <c r="N238" s="1" t="s">
        <v>43</v>
      </c>
      <c r="O238" s="1"/>
      <c r="P238" s="2">
        <v>43852</v>
      </c>
      <c r="Q238" s="1" t="s">
        <v>25</v>
      </c>
    </row>
    <row r="239" spans="1:17" x14ac:dyDescent="0.25">
      <c r="A239" s="1" t="s">
        <v>463</v>
      </c>
      <c r="B239" t="s">
        <v>479</v>
      </c>
      <c r="C239">
        <v>10</v>
      </c>
      <c r="D239" s="1" t="s">
        <v>38</v>
      </c>
      <c r="E239" s="1" t="s">
        <v>21</v>
      </c>
      <c r="F239" s="2">
        <v>43524</v>
      </c>
      <c r="G239" s="2">
        <v>43888</v>
      </c>
      <c r="H239" s="1" t="s">
        <v>39</v>
      </c>
      <c r="I239" s="1" t="s">
        <v>40</v>
      </c>
      <c r="J239" s="1" t="s">
        <v>23</v>
      </c>
      <c r="K239">
        <v>399.23</v>
      </c>
      <c r="L239" s="2">
        <v>43637</v>
      </c>
      <c r="M239" s="1" t="s">
        <v>0</v>
      </c>
      <c r="N239" s="1" t="s">
        <v>43</v>
      </c>
      <c r="O239" s="1"/>
      <c r="P239" s="2">
        <v>43852</v>
      </c>
      <c r="Q239" s="1" t="s">
        <v>25</v>
      </c>
    </row>
    <row r="240" spans="1:17" x14ac:dyDescent="0.25">
      <c r="A240" s="1" t="s">
        <v>463</v>
      </c>
      <c r="B240" t="s">
        <v>479</v>
      </c>
      <c r="C240">
        <v>10</v>
      </c>
      <c r="D240" s="1" t="s">
        <v>38</v>
      </c>
      <c r="E240" s="1" t="s">
        <v>21</v>
      </c>
      <c r="F240" s="2">
        <v>43524</v>
      </c>
      <c r="G240" s="2">
        <v>43888</v>
      </c>
      <c r="H240" s="1" t="s">
        <v>39</v>
      </c>
      <c r="I240" s="1" t="s">
        <v>40</v>
      </c>
      <c r="J240" s="1" t="s">
        <v>23</v>
      </c>
      <c r="K240">
        <v>6259.35</v>
      </c>
      <c r="L240" s="2">
        <v>43637</v>
      </c>
      <c r="M240" s="1" t="s">
        <v>0</v>
      </c>
      <c r="N240" s="1" t="s">
        <v>43</v>
      </c>
      <c r="O240" s="1"/>
      <c r="P240" s="2">
        <v>43852</v>
      </c>
      <c r="Q240" s="1" t="s">
        <v>25</v>
      </c>
    </row>
    <row r="241" spans="1:17" x14ac:dyDescent="0.25">
      <c r="A241" s="1" t="s">
        <v>463</v>
      </c>
      <c r="B241" t="s">
        <v>479</v>
      </c>
      <c r="C241">
        <v>10</v>
      </c>
      <c r="D241" s="1" t="s">
        <v>38</v>
      </c>
      <c r="E241" s="1" t="s">
        <v>21</v>
      </c>
      <c r="F241" s="2">
        <v>43524</v>
      </c>
      <c r="G241" s="2">
        <v>43888</v>
      </c>
      <c r="H241" s="1" t="s">
        <v>39</v>
      </c>
      <c r="I241" s="1" t="s">
        <v>40</v>
      </c>
      <c r="J241" s="1" t="s">
        <v>23</v>
      </c>
      <c r="K241">
        <v>7110.45</v>
      </c>
      <c r="L241" s="2">
        <v>43675</v>
      </c>
      <c r="M241" s="1" t="s">
        <v>0</v>
      </c>
      <c r="N241" s="1" t="s">
        <v>43</v>
      </c>
      <c r="O241" s="1"/>
      <c r="P241" s="2">
        <v>43852</v>
      </c>
      <c r="Q241" s="1" t="s">
        <v>25</v>
      </c>
    </row>
    <row r="242" spans="1:17" x14ac:dyDescent="0.25">
      <c r="A242" s="1" t="s">
        <v>463</v>
      </c>
      <c r="B242" t="s">
        <v>479</v>
      </c>
      <c r="C242">
        <v>10</v>
      </c>
      <c r="D242" s="1" t="s">
        <v>38</v>
      </c>
      <c r="E242" s="1" t="s">
        <v>21</v>
      </c>
      <c r="F242" s="2">
        <v>43524</v>
      </c>
      <c r="G242" s="2">
        <v>43888</v>
      </c>
      <c r="H242" s="1" t="s">
        <v>39</v>
      </c>
      <c r="I242" s="1" t="s">
        <v>40</v>
      </c>
      <c r="J242" s="1" t="s">
        <v>23</v>
      </c>
      <c r="K242">
        <v>5501.03</v>
      </c>
      <c r="L242" s="2">
        <v>43759</v>
      </c>
      <c r="M242" s="1" t="s">
        <v>0</v>
      </c>
      <c r="N242" s="1" t="s">
        <v>43</v>
      </c>
      <c r="O242" s="1"/>
      <c r="P242" s="2">
        <v>43852</v>
      </c>
      <c r="Q242" s="1" t="s">
        <v>25</v>
      </c>
    </row>
    <row r="243" spans="1:17" x14ac:dyDescent="0.25">
      <c r="A243" s="1" t="s">
        <v>463</v>
      </c>
      <c r="B243" t="s">
        <v>480</v>
      </c>
      <c r="C243">
        <v>10</v>
      </c>
      <c r="D243" s="1" t="s">
        <v>38</v>
      </c>
      <c r="E243" s="1" t="s">
        <v>21</v>
      </c>
      <c r="F243" s="2">
        <v>43777</v>
      </c>
      <c r="G243" s="2">
        <v>44142</v>
      </c>
      <c r="H243" s="1" t="s">
        <v>39</v>
      </c>
      <c r="I243" s="1" t="s">
        <v>40</v>
      </c>
      <c r="J243" s="1" t="s">
        <v>23</v>
      </c>
      <c r="K243">
        <v>24311.1</v>
      </c>
      <c r="L243" s="2">
        <v>43777</v>
      </c>
      <c r="M243" s="1" t="s">
        <v>0</v>
      </c>
      <c r="N243" s="1" t="s">
        <v>24</v>
      </c>
      <c r="O243" s="1"/>
      <c r="P243" s="2">
        <v>43852</v>
      </c>
      <c r="Q243" s="1" t="s">
        <v>25</v>
      </c>
    </row>
    <row r="244" spans="1:17" x14ac:dyDescent="0.25">
      <c r="A244" s="1" t="s">
        <v>397</v>
      </c>
      <c r="B244" t="s">
        <v>398</v>
      </c>
      <c r="C244">
        <v>6</v>
      </c>
      <c r="D244" s="1" t="s">
        <v>76</v>
      </c>
      <c r="E244" s="1" t="s">
        <v>31</v>
      </c>
      <c r="F244" s="2">
        <v>43191</v>
      </c>
      <c r="G244" s="2">
        <v>43555</v>
      </c>
      <c r="H244" s="1" t="s">
        <v>22</v>
      </c>
      <c r="I244" s="1" t="s">
        <v>22</v>
      </c>
      <c r="J244" s="1" t="s">
        <v>23</v>
      </c>
      <c r="K244">
        <v>23771.05</v>
      </c>
      <c r="L244" s="2">
        <v>43191</v>
      </c>
      <c r="M244" s="1" t="s">
        <v>0</v>
      </c>
      <c r="N244" s="1" t="s">
        <v>24</v>
      </c>
      <c r="O244" s="1"/>
      <c r="P244" s="2">
        <v>43852</v>
      </c>
      <c r="Q244" s="1" t="s">
        <v>25</v>
      </c>
    </row>
    <row r="245" spans="1:17" x14ac:dyDescent="0.25">
      <c r="A245" s="1" t="s">
        <v>397</v>
      </c>
      <c r="B245" t="s">
        <v>399</v>
      </c>
      <c r="C245">
        <v>6</v>
      </c>
      <c r="D245" s="1" t="s">
        <v>76</v>
      </c>
      <c r="E245" s="1" t="s">
        <v>21</v>
      </c>
      <c r="F245" s="2">
        <v>43556</v>
      </c>
      <c r="G245" s="2">
        <v>43921</v>
      </c>
      <c r="H245" s="1" t="s">
        <v>22</v>
      </c>
      <c r="I245" s="1" t="s">
        <v>22</v>
      </c>
      <c r="J245" s="1" t="s">
        <v>23</v>
      </c>
      <c r="K245">
        <v>21399.439999999999</v>
      </c>
      <c r="L245" s="2">
        <v>43616</v>
      </c>
      <c r="M245" s="1" t="s">
        <v>0</v>
      </c>
      <c r="N245" s="1" t="s">
        <v>23</v>
      </c>
      <c r="O245" s="1"/>
      <c r="P245" s="2">
        <v>43852</v>
      </c>
      <c r="Q245" s="1" t="s">
        <v>25</v>
      </c>
    </row>
    <row r="246" spans="1:17" x14ac:dyDescent="0.25">
      <c r="A246" s="1" t="s">
        <v>397</v>
      </c>
      <c r="B246" t="s">
        <v>687</v>
      </c>
      <c r="C246">
        <v>13</v>
      </c>
      <c r="D246" s="1" t="s">
        <v>135</v>
      </c>
      <c r="E246" s="1" t="s">
        <v>21</v>
      </c>
      <c r="F246" s="2">
        <v>43349</v>
      </c>
      <c r="G246" s="2">
        <v>43713</v>
      </c>
      <c r="H246" s="1" t="s">
        <v>35</v>
      </c>
      <c r="I246" s="1" t="s">
        <v>35</v>
      </c>
      <c r="J246" s="1" t="s">
        <v>57</v>
      </c>
      <c r="K246">
        <v>65000</v>
      </c>
      <c r="L246" s="2">
        <v>43349</v>
      </c>
      <c r="M246" s="1" t="s">
        <v>0</v>
      </c>
      <c r="N246" s="1" t="s">
        <v>24</v>
      </c>
      <c r="O246" s="1"/>
      <c r="P246" s="2">
        <v>43852</v>
      </c>
      <c r="Q246" s="1" t="s">
        <v>25</v>
      </c>
    </row>
    <row r="247" spans="1:17" x14ac:dyDescent="0.25">
      <c r="A247" s="1" t="s">
        <v>397</v>
      </c>
      <c r="B247" t="s">
        <v>714</v>
      </c>
      <c r="C247">
        <v>13</v>
      </c>
      <c r="D247" s="1" t="s">
        <v>135</v>
      </c>
      <c r="E247" s="1" t="s">
        <v>21</v>
      </c>
      <c r="F247" s="2">
        <v>43522</v>
      </c>
      <c r="G247" s="2">
        <v>43886</v>
      </c>
      <c r="H247" s="1" t="s">
        <v>131</v>
      </c>
      <c r="I247" s="1" t="s">
        <v>33</v>
      </c>
      <c r="J247" s="1" t="s">
        <v>57</v>
      </c>
      <c r="K247">
        <v>2077.5</v>
      </c>
      <c r="L247" s="2">
        <v>43522</v>
      </c>
      <c r="M247" s="1" t="s">
        <v>0</v>
      </c>
      <c r="N247" s="1" t="s">
        <v>24</v>
      </c>
      <c r="O247" s="1"/>
      <c r="P247" s="2">
        <v>43852</v>
      </c>
      <c r="Q247" s="1" t="s">
        <v>25</v>
      </c>
    </row>
    <row r="248" spans="1:17" x14ac:dyDescent="0.25">
      <c r="A248" s="1" t="s">
        <v>397</v>
      </c>
      <c r="B248" t="s">
        <v>715</v>
      </c>
      <c r="C248">
        <v>13</v>
      </c>
      <c r="D248" s="1" t="s">
        <v>135</v>
      </c>
      <c r="E248" s="1" t="s">
        <v>21</v>
      </c>
      <c r="F248" s="2">
        <v>43648</v>
      </c>
      <c r="G248" s="2">
        <v>43831</v>
      </c>
      <c r="H248" s="1" t="s">
        <v>34</v>
      </c>
      <c r="I248" s="1" t="s">
        <v>35</v>
      </c>
      <c r="J248" s="1" t="s">
        <v>57</v>
      </c>
      <c r="K248">
        <v>1558.76</v>
      </c>
      <c r="L248" s="2">
        <v>43648</v>
      </c>
      <c r="M248" s="1" t="s">
        <v>0</v>
      </c>
      <c r="N248" s="1" t="s">
        <v>24</v>
      </c>
      <c r="O248" s="1"/>
      <c r="P248" s="2">
        <v>43852</v>
      </c>
      <c r="Q248" s="1" t="s">
        <v>25</v>
      </c>
    </row>
    <row r="249" spans="1:17" x14ac:dyDescent="0.25">
      <c r="A249" s="1" t="s">
        <v>397</v>
      </c>
      <c r="B249" t="s">
        <v>687</v>
      </c>
      <c r="C249">
        <v>13</v>
      </c>
      <c r="D249" s="1" t="s">
        <v>135</v>
      </c>
      <c r="E249" s="1" t="s">
        <v>21</v>
      </c>
      <c r="F249" s="2">
        <v>43349</v>
      </c>
      <c r="G249" s="2">
        <v>45356</v>
      </c>
      <c r="H249" s="1" t="s">
        <v>35</v>
      </c>
      <c r="I249" s="1" t="s">
        <v>35</v>
      </c>
      <c r="J249" s="1" t="s">
        <v>57</v>
      </c>
      <c r="K249">
        <v>59375</v>
      </c>
      <c r="L249" s="2">
        <v>43349</v>
      </c>
      <c r="M249" s="1" t="s">
        <v>0</v>
      </c>
      <c r="N249" s="1" t="s">
        <v>24</v>
      </c>
      <c r="O249" s="1"/>
      <c r="P249" s="2">
        <v>43852</v>
      </c>
      <c r="Q249" s="1" t="s">
        <v>25</v>
      </c>
    </row>
    <row r="250" spans="1:17" x14ac:dyDescent="0.25">
      <c r="A250" s="1" t="s">
        <v>397</v>
      </c>
      <c r="B250" t="s">
        <v>687</v>
      </c>
      <c r="C250">
        <v>13</v>
      </c>
      <c r="D250" s="1" t="s">
        <v>135</v>
      </c>
      <c r="E250" s="1" t="s">
        <v>21</v>
      </c>
      <c r="F250" s="2">
        <v>43049</v>
      </c>
      <c r="G250" s="2">
        <v>43778</v>
      </c>
      <c r="H250" s="1" t="s">
        <v>131</v>
      </c>
      <c r="I250" s="1" t="s">
        <v>33</v>
      </c>
      <c r="J250" s="1" t="s">
        <v>57</v>
      </c>
      <c r="K250">
        <v>30978.63</v>
      </c>
      <c r="L250" s="2">
        <v>43049</v>
      </c>
      <c r="M250" s="1" t="s">
        <v>0</v>
      </c>
      <c r="N250" s="1" t="s">
        <v>24</v>
      </c>
      <c r="O250" s="1"/>
      <c r="P250" s="2">
        <v>43852</v>
      </c>
      <c r="Q250" s="1" t="s">
        <v>25</v>
      </c>
    </row>
    <row r="251" spans="1:17" x14ac:dyDescent="0.25">
      <c r="A251" s="1" t="s">
        <v>397</v>
      </c>
      <c r="B251" t="s">
        <v>687</v>
      </c>
      <c r="C251">
        <v>13</v>
      </c>
      <c r="D251" s="1" t="s">
        <v>135</v>
      </c>
      <c r="E251" s="1" t="s">
        <v>21</v>
      </c>
      <c r="F251" s="2">
        <v>43133</v>
      </c>
      <c r="G251" s="2">
        <v>43862</v>
      </c>
      <c r="H251" s="1" t="s">
        <v>131</v>
      </c>
      <c r="I251" s="1" t="s">
        <v>35</v>
      </c>
      <c r="J251" s="1" t="s">
        <v>57</v>
      </c>
      <c r="K251">
        <v>17934.88</v>
      </c>
      <c r="L251" s="2">
        <v>43133</v>
      </c>
      <c r="M251" s="1" t="s">
        <v>0</v>
      </c>
      <c r="N251" s="1" t="s">
        <v>24</v>
      </c>
      <c r="O251" s="1"/>
      <c r="P251" s="2">
        <v>43852</v>
      </c>
      <c r="Q251" s="1" t="s">
        <v>25</v>
      </c>
    </row>
    <row r="252" spans="1:17" x14ac:dyDescent="0.25">
      <c r="A252" s="1" t="s">
        <v>397</v>
      </c>
      <c r="B252" t="s">
        <v>687</v>
      </c>
      <c r="C252">
        <v>13</v>
      </c>
      <c r="D252" s="1" t="s">
        <v>135</v>
      </c>
      <c r="E252" s="1" t="s">
        <v>21</v>
      </c>
      <c r="F252" s="2">
        <v>43152</v>
      </c>
      <c r="G252" s="2">
        <v>43881</v>
      </c>
      <c r="H252" s="1" t="s">
        <v>131</v>
      </c>
      <c r="I252" s="1" t="s">
        <v>33</v>
      </c>
      <c r="J252" s="1" t="s">
        <v>57</v>
      </c>
      <c r="K252">
        <v>15668.25</v>
      </c>
      <c r="L252" s="2">
        <v>43152</v>
      </c>
      <c r="M252" s="1" t="s">
        <v>0</v>
      </c>
      <c r="N252" s="1" t="s">
        <v>24</v>
      </c>
      <c r="O252" s="1"/>
      <c r="P252" s="2">
        <v>43852</v>
      </c>
      <c r="Q252" s="1" t="s">
        <v>25</v>
      </c>
    </row>
    <row r="253" spans="1:17" x14ac:dyDescent="0.25">
      <c r="A253" s="1" t="s">
        <v>397</v>
      </c>
      <c r="B253" t="s">
        <v>687</v>
      </c>
      <c r="C253">
        <v>13</v>
      </c>
      <c r="D253" s="1" t="s">
        <v>135</v>
      </c>
      <c r="E253" s="1" t="s">
        <v>21</v>
      </c>
      <c r="F253" s="2">
        <v>43199</v>
      </c>
      <c r="G253" s="2">
        <v>43654</v>
      </c>
      <c r="H253" s="1" t="s">
        <v>131</v>
      </c>
      <c r="I253" s="1" t="s">
        <v>33</v>
      </c>
      <c r="J253" s="1" t="s">
        <v>57</v>
      </c>
      <c r="K253">
        <v>11239.38</v>
      </c>
      <c r="L253" s="2">
        <v>43199</v>
      </c>
      <c r="M253" s="1" t="s">
        <v>0</v>
      </c>
      <c r="N253" s="1" t="s">
        <v>24</v>
      </c>
      <c r="O253" s="1"/>
      <c r="P253" s="2">
        <v>43852</v>
      </c>
      <c r="Q253" s="1" t="s">
        <v>25</v>
      </c>
    </row>
    <row r="254" spans="1:17" x14ac:dyDescent="0.25">
      <c r="A254" s="1" t="s">
        <v>397</v>
      </c>
      <c r="B254" t="s">
        <v>687</v>
      </c>
      <c r="C254">
        <v>13</v>
      </c>
      <c r="D254" s="1" t="s">
        <v>135</v>
      </c>
      <c r="E254" s="1" t="s">
        <v>21</v>
      </c>
      <c r="F254" s="2">
        <v>43322</v>
      </c>
      <c r="G254" s="2">
        <v>43870</v>
      </c>
      <c r="H254" s="1" t="s">
        <v>131</v>
      </c>
      <c r="I254" s="1" t="s">
        <v>33</v>
      </c>
      <c r="J254" s="1" t="s">
        <v>57</v>
      </c>
      <c r="K254">
        <v>21442.38</v>
      </c>
      <c r="L254" s="2">
        <v>43758</v>
      </c>
      <c r="M254" s="1" t="s">
        <v>0</v>
      </c>
      <c r="N254" s="1" t="s">
        <v>24</v>
      </c>
      <c r="O254" s="1"/>
      <c r="P254" s="2">
        <v>43852</v>
      </c>
      <c r="Q254" s="1" t="s">
        <v>25</v>
      </c>
    </row>
    <row r="255" spans="1:17" x14ac:dyDescent="0.25">
      <c r="A255" s="1" t="s">
        <v>397</v>
      </c>
      <c r="B255" t="s">
        <v>687</v>
      </c>
      <c r="C255">
        <v>13</v>
      </c>
      <c r="D255" s="1" t="s">
        <v>135</v>
      </c>
      <c r="E255" s="1" t="s">
        <v>21</v>
      </c>
      <c r="F255" s="2">
        <v>43322</v>
      </c>
      <c r="G255" s="2">
        <v>43870</v>
      </c>
      <c r="H255" s="1" t="s">
        <v>131</v>
      </c>
      <c r="I255" s="1" t="s">
        <v>33</v>
      </c>
      <c r="J255" s="1" t="s">
        <v>57</v>
      </c>
      <c r="K255">
        <v>21442.75</v>
      </c>
      <c r="L255" s="2">
        <v>43431</v>
      </c>
      <c r="M255" s="1" t="s">
        <v>0</v>
      </c>
      <c r="N255" s="1" t="s">
        <v>24</v>
      </c>
      <c r="O255" s="1"/>
      <c r="P255" s="2">
        <v>43852</v>
      </c>
      <c r="Q255" s="1" t="s">
        <v>25</v>
      </c>
    </row>
    <row r="256" spans="1:17" x14ac:dyDescent="0.25">
      <c r="A256" s="1" t="s">
        <v>397</v>
      </c>
      <c r="B256" t="s">
        <v>687</v>
      </c>
      <c r="C256">
        <v>13</v>
      </c>
      <c r="D256" s="1" t="s">
        <v>135</v>
      </c>
      <c r="E256" s="1" t="s">
        <v>21</v>
      </c>
      <c r="F256" s="2">
        <v>43322</v>
      </c>
      <c r="G256" s="2">
        <v>43870</v>
      </c>
      <c r="H256" s="1" t="s">
        <v>131</v>
      </c>
      <c r="I256" s="1" t="s">
        <v>33</v>
      </c>
      <c r="J256" s="1" t="s">
        <v>57</v>
      </c>
      <c r="K256">
        <v>21442.75</v>
      </c>
      <c r="L256" s="2">
        <v>43540</v>
      </c>
      <c r="M256" s="1" t="s">
        <v>0</v>
      </c>
      <c r="N256" s="1" t="s">
        <v>24</v>
      </c>
      <c r="O256" s="1"/>
      <c r="P256" s="2">
        <v>43852</v>
      </c>
      <c r="Q256" s="1" t="s">
        <v>25</v>
      </c>
    </row>
    <row r="257" spans="1:17" x14ac:dyDescent="0.25">
      <c r="A257" s="1" t="s">
        <v>397</v>
      </c>
      <c r="B257" t="s">
        <v>687</v>
      </c>
      <c r="C257">
        <v>13</v>
      </c>
      <c r="D257" s="1" t="s">
        <v>135</v>
      </c>
      <c r="E257" s="1" t="s">
        <v>21</v>
      </c>
      <c r="F257" s="2">
        <v>43322</v>
      </c>
      <c r="G257" s="2">
        <v>43870</v>
      </c>
      <c r="H257" s="1" t="s">
        <v>131</v>
      </c>
      <c r="I257" s="1" t="s">
        <v>33</v>
      </c>
      <c r="J257" s="1" t="s">
        <v>57</v>
      </c>
      <c r="K257">
        <v>21442.75</v>
      </c>
      <c r="L257" s="2">
        <v>43649</v>
      </c>
      <c r="M257" s="1" t="s">
        <v>0</v>
      </c>
      <c r="N257" s="1" t="s">
        <v>24</v>
      </c>
      <c r="O257" s="1"/>
      <c r="P257" s="2">
        <v>43852</v>
      </c>
      <c r="Q257" s="1" t="s">
        <v>25</v>
      </c>
    </row>
    <row r="258" spans="1:17" x14ac:dyDescent="0.25">
      <c r="A258" s="1" t="s">
        <v>397</v>
      </c>
      <c r="B258" t="s">
        <v>687</v>
      </c>
      <c r="C258">
        <v>13</v>
      </c>
      <c r="D258" s="1" t="s">
        <v>135</v>
      </c>
      <c r="E258" s="1" t="s">
        <v>21</v>
      </c>
      <c r="F258" s="2">
        <v>43322</v>
      </c>
      <c r="G258" s="2">
        <v>43870</v>
      </c>
      <c r="H258" s="1" t="s">
        <v>131</v>
      </c>
      <c r="I258" s="1" t="s">
        <v>33</v>
      </c>
      <c r="J258" s="1" t="s">
        <v>57</v>
      </c>
      <c r="K258">
        <v>27085.5</v>
      </c>
      <c r="L258" s="2">
        <v>43322</v>
      </c>
      <c r="M258" s="1" t="s">
        <v>0</v>
      </c>
      <c r="N258" s="1" t="s">
        <v>24</v>
      </c>
      <c r="O258" s="1"/>
      <c r="P258" s="2">
        <v>43852</v>
      </c>
      <c r="Q258" s="1" t="s">
        <v>25</v>
      </c>
    </row>
    <row r="259" spans="1:17" x14ac:dyDescent="0.25">
      <c r="A259" s="1" t="s">
        <v>397</v>
      </c>
      <c r="B259" t="s">
        <v>687</v>
      </c>
      <c r="C259">
        <v>13</v>
      </c>
      <c r="D259" s="1" t="s">
        <v>135</v>
      </c>
      <c r="E259" s="1" t="s">
        <v>21</v>
      </c>
      <c r="F259" s="2">
        <v>43322</v>
      </c>
      <c r="G259" s="2">
        <v>43870</v>
      </c>
      <c r="H259" s="1" t="s">
        <v>131</v>
      </c>
      <c r="I259" s="1" t="s">
        <v>33</v>
      </c>
      <c r="J259" s="1" t="s">
        <v>57</v>
      </c>
      <c r="K259">
        <v>17949.04</v>
      </c>
      <c r="L259" s="2">
        <v>43431</v>
      </c>
      <c r="M259" s="1" t="s">
        <v>0</v>
      </c>
      <c r="N259" s="1" t="s">
        <v>24</v>
      </c>
      <c r="O259" s="1"/>
      <c r="P259" s="2">
        <v>43852</v>
      </c>
      <c r="Q259" s="1" t="s">
        <v>25</v>
      </c>
    </row>
    <row r="260" spans="1:17" x14ac:dyDescent="0.25">
      <c r="A260" s="1" t="s">
        <v>397</v>
      </c>
      <c r="B260" t="s">
        <v>687</v>
      </c>
      <c r="C260">
        <v>13</v>
      </c>
      <c r="D260" s="1" t="s">
        <v>135</v>
      </c>
      <c r="E260" s="1" t="s">
        <v>21</v>
      </c>
      <c r="F260" s="2">
        <v>43322</v>
      </c>
      <c r="G260" s="2">
        <v>43870</v>
      </c>
      <c r="H260" s="1" t="s">
        <v>131</v>
      </c>
      <c r="I260" s="1" t="s">
        <v>33</v>
      </c>
      <c r="J260" s="1" t="s">
        <v>57</v>
      </c>
      <c r="K260">
        <v>17949.04</v>
      </c>
      <c r="L260" s="2">
        <v>43540</v>
      </c>
      <c r="M260" s="1" t="s">
        <v>0</v>
      </c>
      <c r="N260" s="1" t="s">
        <v>24</v>
      </c>
      <c r="O260" s="1"/>
      <c r="P260" s="2">
        <v>43852</v>
      </c>
      <c r="Q260" s="1" t="s">
        <v>25</v>
      </c>
    </row>
    <row r="261" spans="1:17" x14ac:dyDescent="0.25">
      <c r="A261" s="1" t="s">
        <v>397</v>
      </c>
      <c r="B261" t="s">
        <v>687</v>
      </c>
      <c r="C261">
        <v>13</v>
      </c>
      <c r="D261" s="1" t="s">
        <v>135</v>
      </c>
      <c r="E261" s="1" t="s">
        <v>21</v>
      </c>
      <c r="F261" s="2">
        <v>43322</v>
      </c>
      <c r="G261" s="2">
        <v>43870</v>
      </c>
      <c r="H261" s="1" t="s">
        <v>131</v>
      </c>
      <c r="I261" s="1" t="s">
        <v>33</v>
      </c>
      <c r="J261" s="1" t="s">
        <v>57</v>
      </c>
      <c r="K261">
        <v>17949.04</v>
      </c>
      <c r="L261" s="2">
        <v>43649</v>
      </c>
      <c r="M261" s="1" t="s">
        <v>0</v>
      </c>
      <c r="N261" s="1" t="s">
        <v>24</v>
      </c>
      <c r="O261" s="1"/>
      <c r="P261" s="2">
        <v>43852</v>
      </c>
      <c r="Q261" s="1" t="s">
        <v>25</v>
      </c>
    </row>
    <row r="262" spans="1:17" x14ac:dyDescent="0.25">
      <c r="A262" s="1" t="s">
        <v>397</v>
      </c>
      <c r="B262" t="s">
        <v>687</v>
      </c>
      <c r="C262">
        <v>13</v>
      </c>
      <c r="D262" s="1" t="s">
        <v>135</v>
      </c>
      <c r="E262" s="1" t="s">
        <v>21</v>
      </c>
      <c r="F262" s="2">
        <v>43322</v>
      </c>
      <c r="G262" s="2">
        <v>43870</v>
      </c>
      <c r="H262" s="1" t="s">
        <v>131</v>
      </c>
      <c r="I262" s="1" t="s">
        <v>33</v>
      </c>
      <c r="J262" s="1" t="s">
        <v>57</v>
      </c>
      <c r="K262">
        <v>17949.04</v>
      </c>
      <c r="L262" s="2">
        <v>43758</v>
      </c>
      <c r="M262" s="1" t="s">
        <v>0</v>
      </c>
      <c r="N262" s="1" t="s">
        <v>24</v>
      </c>
      <c r="O262" s="1"/>
      <c r="P262" s="2">
        <v>43852</v>
      </c>
      <c r="Q262" s="1" t="s">
        <v>25</v>
      </c>
    </row>
    <row r="263" spans="1:17" x14ac:dyDescent="0.25">
      <c r="A263" s="1" t="s">
        <v>397</v>
      </c>
      <c r="B263" t="s">
        <v>687</v>
      </c>
      <c r="C263">
        <v>13</v>
      </c>
      <c r="D263" s="1" t="s">
        <v>135</v>
      </c>
      <c r="E263" s="1" t="s">
        <v>21</v>
      </c>
      <c r="F263" s="2">
        <v>43322</v>
      </c>
      <c r="G263" s="2">
        <v>43870</v>
      </c>
      <c r="H263" s="1" t="s">
        <v>131</v>
      </c>
      <c r="I263" s="1" t="s">
        <v>33</v>
      </c>
      <c r="J263" s="1" t="s">
        <v>57</v>
      </c>
      <c r="K263">
        <v>22672.47</v>
      </c>
      <c r="L263" s="2">
        <v>43322</v>
      </c>
      <c r="M263" s="1" t="s">
        <v>0</v>
      </c>
      <c r="N263" s="1" t="s">
        <v>24</v>
      </c>
      <c r="O263" s="1"/>
      <c r="P263" s="2">
        <v>43852</v>
      </c>
      <c r="Q263" s="1" t="s">
        <v>25</v>
      </c>
    </row>
    <row r="264" spans="1:17" x14ac:dyDescent="0.25">
      <c r="A264" s="1" t="s">
        <v>397</v>
      </c>
      <c r="B264" t="s">
        <v>687</v>
      </c>
      <c r="C264">
        <v>13</v>
      </c>
      <c r="D264" s="1" t="s">
        <v>135</v>
      </c>
      <c r="E264" s="1" t="s">
        <v>21</v>
      </c>
      <c r="F264" s="2">
        <v>43382</v>
      </c>
      <c r="G264" s="2">
        <v>43746</v>
      </c>
      <c r="H264" s="1" t="s">
        <v>131</v>
      </c>
      <c r="I264" s="1" t="s">
        <v>33</v>
      </c>
      <c r="J264" s="1" t="s">
        <v>57</v>
      </c>
      <c r="K264">
        <v>11239.38</v>
      </c>
      <c r="L264" s="2">
        <v>43382</v>
      </c>
      <c r="M264" s="1" t="s">
        <v>0</v>
      </c>
      <c r="N264" s="1" t="s">
        <v>24</v>
      </c>
      <c r="O264" s="1"/>
      <c r="P264" s="2">
        <v>43852</v>
      </c>
      <c r="Q264" s="1" t="s">
        <v>25</v>
      </c>
    </row>
    <row r="265" spans="1:17" x14ac:dyDescent="0.25">
      <c r="A265" s="1" t="s">
        <v>397</v>
      </c>
      <c r="B265" t="s">
        <v>716</v>
      </c>
      <c r="C265">
        <v>13</v>
      </c>
      <c r="D265" s="1" t="s">
        <v>135</v>
      </c>
      <c r="E265" s="1" t="s">
        <v>21</v>
      </c>
      <c r="F265" s="2">
        <v>43565</v>
      </c>
      <c r="G265" s="2">
        <v>43625</v>
      </c>
      <c r="H265" s="1" t="s">
        <v>131</v>
      </c>
      <c r="I265" s="1" t="s">
        <v>33</v>
      </c>
      <c r="J265" s="1" t="s">
        <v>57</v>
      </c>
      <c r="K265">
        <v>2212.38</v>
      </c>
      <c r="L265" s="2">
        <v>43565</v>
      </c>
      <c r="M265" s="1" t="s">
        <v>0</v>
      </c>
      <c r="N265" s="1" t="s">
        <v>24</v>
      </c>
      <c r="O265" s="1"/>
      <c r="P265" s="2">
        <v>43852</v>
      </c>
      <c r="Q265" s="1" t="s">
        <v>25</v>
      </c>
    </row>
    <row r="266" spans="1:17" x14ac:dyDescent="0.25">
      <c r="A266" s="1" t="s">
        <v>397</v>
      </c>
      <c r="B266" t="s">
        <v>402</v>
      </c>
      <c r="C266">
        <v>13</v>
      </c>
      <c r="D266" s="1" t="s">
        <v>135</v>
      </c>
      <c r="E266" s="1" t="s">
        <v>21</v>
      </c>
      <c r="F266" s="2">
        <v>43549</v>
      </c>
      <c r="G266" s="2">
        <v>43914</v>
      </c>
      <c r="H266" s="1" t="s">
        <v>302</v>
      </c>
      <c r="I266" s="1" t="s">
        <v>302</v>
      </c>
      <c r="J266" s="1" t="s">
        <v>57</v>
      </c>
      <c r="K266">
        <v>157.5</v>
      </c>
      <c r="L266" s="2">
        <v>43549</v>
      </c>
      <c r="M266" s="1" t="s">
        <v>0</v>
      </c>
      <c r="N266" s="1" t="s">
        <v>24</v>
      </c>
      <c r="O266" s="1"/>
      <c r="P266" s="2">
        <v>43852</v>
      </c>
      <c r="Q266" s="1" t="s">
        <v>25</v>
      </c>
    </row>
    <row r="267" spans="1:17" x14ac:dyDescent="0.25">
      <c r="A267" s="1" t="s">
        <v>397</v>
      </c>
      <c r="B267" t="s">
        <v>403</v>
      </c>
      <c r="C267">
        <v>13</v>
      </c>
      <c r="D267" s="1" t="s">
        <v>135</v>
      </c>
      <c r="E267" s="1" t="s">
        <v>21</v>
      </c>
      <c r="F267" s="2">
        <v>43553</v>
      </c>
      <c r="G267" s="2">
        <v>43918</v>
      </c>
      <c r="H267" s="1" t="s">
        <v>302</v>
      </c>
      <c r="I267" s="1" t="s">
        <v>302</v>
      </c>
      <c r="J267" s="1" t="s">
        <v>57</v>
      </c>
      <c r="K267">
        <v>1749.45</v>
      </c>
      <c r="L267" s="2">
        <v>43553</v>
      </c>
      <c r="M267" s="1" t="s">
        <v>0</v>
      </c>
      <c r="N267" s="1" t="s">
        <v>24</v>
      </c>
      <c r="O267" s="1"/>
      <c r="P267" s="2">
        <v>43852</v>
      </c>
      <c r="Q267" s="1" t="s">
        <v>25</v>
      </c>
    </row>
    <row r="268" spans="1:17" x14ac:dyDescent="0.25">
      <c r="A268" s="1" t="s">
        <v>397</v>
      </c>
      <c r="B268" t="s">
        <v>405</v>
      </c>
      <c r="C268">
        <v>9</v>
      </c>
      <c r="D268" s="1" t="s">
        <v>52</v>
      </c>
      <c r="E268" s="1" t="s">
        <v>21</v>
      </c>
      <c r="F268" s="2">
        <v>43549</v>
      </c>
      <c r="G268" s="2">
        <v>43914</v>
      </c>
      <c r="H268" s="1" t="s">
        <v>35</v>
      </c>
      <c r="I268" s="1" t="s">
        <v>35</v>
      </c>
      <c r="J268" s="1" t="s">
        <v>23</v>
      </c>
      <c r="K268">
        <v>8125</v>
      </c>
      <c r="L268" s="2">
        <v>43549</v>
      </c>
      <c r="M268" s="1" t="s">
        <v>0</v>
      </c>
      <c r="N268" s="1" t="s">
        <v>24</v>
      </c>
      <c r="O268" s="1"/>
      <c r="P268" s="2">
        <v>43852</v>
      </c>
      <c r="Q268" s="1" t="s">
        <v>25</v>
      </c>
    </row>
    <row r="269" spans="1:17" x14ac:dyDescent="0.25">
      <c r="A269" s="1" t="s">
        <v>397</v>
      </c>
      <c r="B269" t="s">
        <v>717</v>
      </c>
      <c r="C269">
        <v>13</v>
      </c>
      <c r="D269" s="1" t="s">
        <v>135</v>
      </c>
      <c r="E269" s="1" t="s">
        <v>21</v>
      </c>
      <c r="F269" s="2">
        <v>43661</v>
      </c>
      <c r="G269" s="2">
        <v>43844</v>
      </c>
      <c r="H269" s="1" t="s">
        <v>34</v>
      </c>
      <c r="I269" s="1" t="s">
        <v>406</v>
      </c>
      <c r="J269" s="1" t="s">
        <v>57</v>
      </c>
      <c r="K269">
        <v>2788.75</v>
      </c>
      <c r="L269" s="2">
        <v>43661</v>
      </c>
      <c r="M269" s="1" t="s">
        <v>0</v>
      </c>
      <c r="N269" s="1" t="s">
        <v>24</v>
      </c>
      <c r="O269" s="1"/>
      <c r="P269" s="2">
        <v>43852</v>
      </c>
      <c r="Q269" s="1" t="s">
        <v>25</v>
      </c>
    </row>
    <row r="270" spans="1:17" x14ac:dyDescent="0.25">
      <c r="A270" s="1" t="s">
        <v>397</v>
      </c>
      <c r="B270" t="s">
        <v>671</v>
      </c>
      <c r="C270">
        <v>13</v>
      </c>
      <c r="D270" s="1" t="s">
        <v>135</v>
      </c>
      <c r="E270" s="1" t="s">
        <v>21</v>
      </c>
      <c r="F270" s="2">
        <v>43322</v>
      </c>
      <c r="G270" s="2">
        <v>43625</v>
      </c>
      <c r="H270" s="1" t="s">
        <v>34</v>
      </c>
      <c r="I270" s="1" t="s">
        <v>35</v>
      </c>
      <c r="J270" s="1" t="s">
        <v>28</v>
      </c>
      <c r="K270">
        <v>7827.77</v>
      </c>
      <c r="L270" s="2">
        <v>43322</v>
      </c>
      <c r="M270" s="1" t="s">
        <v>0</v>
      </c>
      <c r="N270" s="1" t="s">
        <v>43</v>
      </c>
      <c r="O270" s="1"/>
      <c r="P270" s="2">
        <v>43852</v>
      </c>
      <c r="Q270" s="1" t="s">
        <v>25</v>
      </c>
    </row>
    <row r="271" spans="1:17" x14ac:dyDescent="0.25">
      <c r="A271" s="1" t="s">
        <v>397</v>
      </c>
      <c r="B271" t="s">
        <v>671</v>
      </c>
      <c r="C271">
        <v>13</v>
      </c>
      <c r="D271" s="1" t="s">
        <v>135</v>
      </c>
      <c r="E271" s="1" t="s">
        <v>21</v>
      </c>
      <c r="F271" s="2">
        <v>43322</v>
      </c>
      <c r="G271" s="2">
        <v>43625</v>
      </c>
      <c r="H271" s="1" t="s">
        <v>34</v>
      </c>
      <c r="I271" s="1" t="s">
        <v>35</v>
      </c>
      <c r="J271" s="1" t="s">
        <v>28</v>
      </c>
      <c r="K271">
        <v>4194.8</v>
      </c>
      <c r="L271" s="2">
        <v>43487</v>
      </c>
      <c r="M271" s="1" t="s">
        <v>0</v>
      </c>
      <c r="N271" s="1" t="s">
        <v>43</v>
      </c>
      <c r="O271" s="1"/>
      <c r="P271" s="2">
        <v>43852</v>
      </c>
      <c r="Q271" s="1" t="s">
        <v>25</v>
      </c>
    </row>
    <row r="272" spans="1:17" x14ac:dyDescent="0.25">
      <c r="A272" s="1" t="s">
        <v>397</v>
      </c>
      <c r="B272" t="s">
        <v>718</v>
      </c>
      <c r="C272">
        <v>13</v>
      </c>
      <c r="D272" s="1" t="s">
        <v>135</v>
      </c>
      <c r="E272" s="1" t="s">
        <v>31</v>
      </c>
      <c r="F272" s="2">
        <v>43515</v>
      </c>
      <c r="G272" s="2">
        <v>43969</v>
      </c>
      <c r="H272" s="1" t="s">
        <v>34</v>
      </c>
      <c r="I272" s="1" t="s">
        <v>35</v>
      </c>
      <c r="J272" s="1" t="s">
        <v>57</v>
      </c>
      <c r="K272">
        <v>1390.13</v>
      </c>
      <c r="L272" s="2">
        <v>43515</v>
      </c>
      <c r="M272" s="1" t="s">
        <v>0</v>
      </c>
      <c r="N272" s="1" t="s">
        <v>24</v>
      </c>
      <c r="O272" s="1"/>
      <c r="P272" s="2">
        <v>43852</v>
      </c>
      <c r="Q272" s="1" t="s">
        <v>25</v>
      </c>
    </row>
    <row r="273" spans="1:17" x14ac:dyDescent="0.25">
      <c r="A273" s="1" t="s">
        <v>397</v>
      </c>
      <c r="B273" t="s">
        <v>719</v>
      </c>
      <c r="C273">
        <v>13</v>
      </c>
      <c r="D273" s="1" t="s">
        <v>135</v>
      </c>
      <c r="E273" s="1" t="s">
        <v>21</v>
      </c>
      <c r="F273" s="2">
        <v>43969</v>
      </c>
      <c r="G273" s="2">
        <v>44061</v>
      </c>
      <c r="H273" s="1" t="s">
        <v>34</v>
      </c>
      <c r="I273" s="1" t="s">
        <v>35</v>
      </c>
      <c r="J273" s="1" t="s">
        <v>57</v>
      </c>
      <c r="K273">
        <v>1390.13</v>
      </c>
      <c r="L273" s="2">
        <v>43969</v>
      </c>
      <c r="M273" s="1" t="s">
        <v>0</v>
      </c>
      <c r="N273" s="1" t="s">
        <v>23</v>
      </c>
      <c r="O273" s="1"/>
      <c r="P273" s="2">
        <v>43852</v>
      </c>
      <c r="Q273" s="1" t="s">
        <v>25</v>
      </c>
    </row>
    <row r="274" spans="1:17" x14ac:dyDescent="0.25">
      <c r="A274" s="1" t="s">
        <v>397</v>
      </c>
      <c r="B274" t="s">
        <v>720</v>
      </c>
      <c r="C274">
        <v>13</v>
      </c>
      <c r="D274" s="1" t="s">
        <v>135</v>
      </c>
      <c r="E274" s="1" t="s">
        <v>21</v>
      </c>
      <c r="F274" s="2">
        <v>43626</v>
      </c>
      <c r="G274" s="2">
        <v>43808</v>
      </c>
      <c r="H274" s="1" t="s">
        <v>34</v>
      </c>
      <c r="I274" s="1" t="s">
        <v>35</v>
      </c>
      <c r="J274" s="1" t="s">
        <v>57</v>
      </c>
      <c r="K274">
        <v>7835.19</v>
      </c>
      <c r="L274" s="2">
        <v>43626</v>
      </c>
      <c r="M274" s="1" t="s">
        <v>0</v>
      </c>
      <c r="N274" s="1" t="s">
        <v>24</v>
      </c>
      <c r="O274" s="1"/>
      <c r="P274" s="2">
        <v>43852</v>
      </c>
      <c r="Q274" s="1" t="s">
        <v>25</v>
      </c>
    </row>
    <row r="275" spans="1:17" x14ac:dyDescent="0.25">
      <c r="A275" s="1" t="s">
        <v>397</v>
      </c>
      <c r="B275" t="s">
        <v>721</v>
      </c>
      <c r="C275">
        <v>13</v>
      </c>
      <c r="D275" s="1" t="s">
        <v>135</v>
      </c>
      <c r="E275" s="1" t="s">
        <v>21</v>
      </c>
      <c r="F275" s="2">
        <v>43627</v>
      </c>
      <c r="G275" s="2">
        <v>43809</v>
      </c>
      <c r="H275" s="1" t="s">
        <v>34</v>
      </c>
      <c r="I275" s="1" t="s">
        <v>35</v>
      </c>
      <c r="J275" s="1" t="s">
        <v>57</v>
      </c>
      <c r="K275">
        <v>7782.56</v>
      </c>
      <c r="L275" s="2">
        <v>43627</v>
      </c>
      <c r="M275" s="1" t="s">
        <v>0</v>
      </c>
      <c r="N275" s="1" t="s">
        <v>24</v>
      </c>
      <c r="O275" s="1"/>
      <c r="P275" s="2">
        <v>43852</v>
      </c>
      <c r="Q275" s="1" t="s">
        <v>25</v>
      </c>
    </row>
    <row r="276" spans="1:17" x14ac:dyDescent="0.25">
      <c r="A276" s="1" t="s">
        <v>397</v>
      </c>
      <c r="B276" t="s">
        <v>715</v>
      </c>
      <c r="C276">
        <v>13</v>
      </c>
      <c r="D276" s="1" t="s">
        <v>135</v>
      </c>
      <c r="E276" s="1" t="s">
        <v>21</v>
      </c>
      <c r="F276" s="2">
        <v>43648</v>
      </c>
      <c r="G276" s="2">
        <v>44013</v>
      </c>
      <c r="H276" s="1" t="s">
        <v>34</v>
      </c>
      <c r="I276" s="1" t="s">
        <v>35</v>
      </c>
      <c r="J276" s="1"/>
      <c r="K276">
        <v>1558.76</v>
      </c>
      <c r="L276" s="2">
        <v>43648</v>
      </c>
      <c r="M276" s="1" t="s">
        <v>0</v>
      </c>
      <c r="N276" s="1" t="s">
        <v>24</v>
      </c>
      <c r="O276" s="1"/>
      <c r="P276" s="2">
        <v>43852</v>
      </c>
      <c r="Q276" s="1" t="s">
        <v>25</v>
      </c>
    </row>
    <row r="277" spans="1:17" x14ac:dyDescent="0.25">
      <c r="A277" s="1" t="s">
        <v>397</v>
      </c>
      <c r="B277" t="s">
        <v>687</v>
      </c>
      <c r="C277">
        <v>13</v>
      </c>
      <c r="D277" s="1" t="s">
        <v>135</v>
      </c>
      <c r="E277" s="1" t="s">
        <v>21</v>
      </c>
      <c r="F277" s="2">
        <v>43567</v>
      </c>
      <c r="G277" s="2">
        <v>43749</v>
      </c>
      <c r="H277" s="1" t="s">
        <v>131</v>
      </c>
      <c r="I277" s="1" t="s">
        <v>33</v>
      </c>
      <c r="J277" s="1" t="s">
        <v>57</v>
      </c>
      <c r="K277">
        <v>3007.5</v>
      </c>
      <c r="L277" s="2">
        <v>43567</v>
      </c>
      <c r="M277" s="1" t="s">
        <v>0</v>
      </c>
      <c r="N277" s="1" t="s">
        <v>24</v>
      </c>
      <c r="O277" s="1"/>
      <c r="P277" s="2">
        <v>43852</v>
      </c>
      <c r="Q277" s="1" t="s">
        <v>25</v>
      </c>
    </row>
    <row r="278" spans="1:17" x14ac:dyDescent="0.25">
      <c r="A278" s="1" t="s">
        <v>397</v>
      </c>
      <c r="B278" t="s">
        <v>687</v>
      </c>
      <c r="C278">
        <v>13</v>
      </c>
      <c r="D278" s="1" t="s">
        <v>135</v>
      </c>
      <c r="E278" s="1" t="s">
        <v>21</v>
      </c>
      <c r="F278" s="2">
        <v>43788</v>
      </c>
      <c r="G278" s="2">
        <v>44153</v>
      </c>
      <c r="H278" s="1" t="s">
        <v>131</v>
      </c>
      <c r="I278" s="1" t="s">
        <v>33</v>
      </c>
      <c r="J278" s="1" t="s">
        <v>57</v>
      </c>
      <c r="K278">
        <v>26804.5</v>
      </c>
      <c r="L278" s="2">
        <v>43788</v>
      </c>
      <c r="M278" s="1" t="s">
        <v>0</v>
      </c>
      <c r="N278" s="1" t="s">
        <v>24</v>
      </c>
      <c r="O278" s="1"/>
      <c r="P278" s="2">
        <v>43852</v>
      </c>
      <c r="Q278" s="1" t="s">
        <v>25</v>
      </c>
    </row>
    <row r="279" spans="1:17" x14ac:dyDescent="0.25">
      <c r="A279" s="1" t="s">
        <v>397</v>
      </c>
      <c r="B279" t="s">
        <v>415</v>
      </c>
      <c r="C279">
        <v>2</v>
      </c>
      <c r="D279" s="1" t="s">
        <v>27</v>
      </c>
      <c r="E279" s="1" t="s">
        <v>21</v>
      </c>
      <c r="F279" s="2">
        <v>43815</v>
      </c>
      <c r="G279" s="2">
        <v>44180</v>
      </c>
      <c r="H279" s="1" t="s">
        <v>32</v>
      </c>
      <c r="I279" s="1" t="s">
        <v>53</v>
      </c>
      <c r="J279" s="1" t="s">
        <v>23</v>
      </c>
      <c r="K279">
        <v>109812.12</v>
      </c>
      <c r="L279" s="2">
        <v>43815</v>
      </c>
      <c r="M279" s="1" t="s">
        <v>0</v>
      </c>
      <c r="N279" s="1" t="s">
        <v>24</v>
      </c>
      <c r="O279" s="1"/>
      <c r="P279" s="2">
        <v>43852</v>
      </c>
      <c r="Q279" s="1" t="s">
        <v>25</v>
      </c>
    </row>
    <row r="280" spans="1:17" x14ac:dyDescent="0.25">
      <c r="A280" s="1" t="s">
        <v>397</v>
      </c>
      <c r="B280" t="s">
        <v>687</v>
      </c>
      <c r="C280">
        <v>13</v>
      </c>
      <c r="D280" s="1" t="s">
        <v>135</v>
      </c>
      <c r="E280" s="1" t="s">
        <v>21</v>
      </c>
      <c r="F280" s="2">
        <v>43642</v>
      </c>
      <c r="G280" s="2">
        <v>43824</v>
      </c>
      <c r="H280" s="1" t="s">
        <v>131</v>
      </c>
      <c r="I280" s="1" t="s">
        <v>33</v>
      </c>
      <c r="J280" s="1" t="s">
        <v>57</v>
      </c>
      <c r="K280">
        <v>25598</v>
      </c>
      <c r="L280" s="2">
        <v>43642</v>
      </c>
      <c r="M280" s="1" t="s">
        <v>0</v>
      </c>
      <c r="N280" s="1" t="s">
        <v>24</v>
      </c>
      <c r="O280" s="1"/>
      <c r="P280" s="2">
        <v>43852</v>
      </c>
      <c r="Q280" s="1" t="s">
        <v>25</v>
      </c>
    </row>
    <row r="281" spans="1:17" x14ac:dyDescent="0.25">
      <c r="A281" s="1" t="s">
        <v>397</v>
      </c>
      <c r="B281" t="s">
        <v>687</v>
      </c>
      <c r="C281">
        <v>13</v>
      </c>
      <c r="D281" s="1" t="s">
        <v>135</v>
      </c>
      <c r="E281" s="1" t="s">
        <v>21</v>
      </c>
      <c r="F281" s="2">
        <v>43642</v>
      </c>
      <c r="G281" s="2">
        <v>43824</v>
      </c>
      <c r="H281" s="1" t="s">
        <v>131</v>
      </c>
      <c r="I281" s="1" t="s">
        <v>33</v>
      </c>
      <c r="J281" s="1" t="s">
        <v>57</v>
      </c>
      <c r="K281">
        <v>25598</v>
      </c>
      <c r="L281" s="2">
        <v>43642</v>
      </c>
      <c r="M281" s="1" t="s">
        <v>0</v>
      </c>
      <c r="N281" s="1" t="s">
        <v>24</v>
      </c>
      <c r="O281" s="1"/>
      <c r="P281" s="2">
        <v>43852</v>
      </c>
      <c r="Q281" s="1" t="s">
        <v>25</v>
      </c>
    </row>
    <row r="282" spans="1:17" x14ac:dyDescent="0.25">
      <c r="A282" s="1" t="s">
        <v>397</v>
      </c>
      <c r="B282" t="s">
        <v>687</v>
      </c>
      <c r="C282">
        <v>13</v>
      </c>
      <c r="D282" s="1" t="s">
        <v>135</v>
      </c>
      <c r="E282" s="1" t="s">
        <v>21</v>
      </c>
      <c r="F282" s="2">
        <v>43791</v>
      </c>
      <c r="G282" s="2">
        <v>43911</v>
      </c>
      <c r="H282" s="1" t="s">
        <v>131</v>
      </c>
      <c r="I282" s="1" t="s">
        <v>33</v>
      </c>
      <c r="J282" s="1" t="s">
        <v>28</v>
      </c>
      <c r="K282">
        <v>12643.38</v>
      </c>
      <c r="L282" s="2">
        <v>43791</v>
      </c>
      <c r="M282" s="1" t="s">
        <v>0</v>
      </c>
      <c r="N282" s="1" t="s">
        <v>24</v>
      </c>
      <c r="O282" s="1"/>
      <c r="P282" s="2">
        <v>43852</v>
      </c>
      <c r="Q282" s="1" t="s">
        <v>25</v>
      </c>
    </row>
    <row r="283" spans="1:17" x14ac:dyDescent="0.25">
      <c r="A283" s="1" t="s">
        <v>397</v>
      </c>
      <c r="B283" t="s">
        <v>687</v>
      </c>
      <c r="C283">
        <v>13</v>
      </c>
      <c r="D283" s="1" t="s">
        <v>135</v>
      </c>
      <c r="E283" s="1" t="s">
        <v>21</v>
      </c>
      <c r="F283" s="2">
        <v>43825</v>
      </c>
      <c r="G283" s="2">
        <v>44007</v>
      </c>
      <c r="H283" s="1" t="s">
        <v>131</v>
      </c>
      <c r="I283" s="1" t="s">
        <v>33</v>
      </c>
      <c r="J283" s="1" t="s">
        <v>57</v>
      </c>
      <c r="K283">
        <v>25598</v>
      </c>
      <c r="L283" s="2">
        <v>43825</v>
      </c>
      <c r="M283" s="1" t="s">
        <v>0</v>
      </c>
      <c r="N283" s="1" t="s">
        <v>24</v>
      </c>
      <c r="O283" s="1"/>
      <c r="P283" s="2">
        <v>43852</v>
      </c>
      <c r="Q283" s="1" t="s">
        <v>25</v>
      </c>
    </row>
    <row r="284" spans="1:17" x14ac:dyDescent="0.25">
      <c r="A284" s="1" t="s">
        <v>397</v>
      </c>
      <c r="B284" t="s">
        <v>416</v>
      </c>
      <c r="C284">
        <v>10</v>
      </c>
      <c r="D284" s="1" t="s">
        <v>38</v>
      </c>
      <c r="E284" s="1" t="s">
        <v>31</v>
      </c>
      <c r="F284" s="2">
        <v>43101</v>
      </c>
      <c r="G284" s="2">
        <v>43465</v>
      </c>
      <c r="H284" s="1" t="s">
        <v>39</v>
      </c>
      <c r="I284" s="1" t="s">
        <v>40</v>
      </c>
      <c r="J284" s="1" t="s">
        <v>23</v>
      </c>
      <c r="L284" s="2">
        <v>43371</v>
      </c>
      <c r="M284" s="1" t="s">
        <v>0</v>
      </c>
      <c r="N284" s="1" t="s">
        <v>175</v>
      </c>
      <c r="O284" s="1"/>
      <c r="P284" s="2">
        <v>43852</v>
      </c>
      <c r="Q284" s="1" t="s">
        <v>25</v>
      </c>
    </row>
    <row r="285" spans="1:17" x14ac:dyDescent="0.25">
      <c r="A285" s="1" t="s">
        <v>397</v>
      </c>
      <c r="B285" t="s">
        <v>722</v>
      </c>
      <c r="C285">
        <v>13</v>
      </c>
      <c r="D285" s="1" t="s">
        <v>135</v>
      </c>
      <c r="E285" s="1" t="s">
        <v>31</v>
      </c>
      <c r="F285" s="2">
        <v>42919</v>
      </c>
      <c r="G285" s="2">
        <v>43283</v>
      </c>
      <c r="H285" s="1" t="s">
        <v>34</v>
      </c>
      <c r="I285" s="1" t="s">
        <v>40</v>
      </c>
      <c r="J285" s="1" t="s">
        <v>23</v>
      </c>
      <c r="K285">
        <v>15963.92</v>
      </c>
      <c r="L285" s="2">
        <v>42919</v>
      </c>
      <c r="M285" s="1" t="s">
        <v>0</v>
      </c>
      <c r="N285" s="1" t="s">
        <v>24</v>
      </c>
      <c r="O285" s="1"/>
      <c r="P285" s="2">
        <v>43852</v>
      </c>
      <c r="Q285" s="1" t="s">
        <v>25</v>
      </c>
    </row>
    <row r="286" spans="1:17" x14ac:dyDescent="0.25">
      <c r="A286" s="1" t="s">
        <v>397</v>
      </c>
      <c r="B286" t="s">
        <v>723</v>
      </c>
      <c r="C286">
        <v>13</v>
      </c>
      <c r="D286" s="1" t="s">
        <v>135</v>
      </c>
      <c r="E286" s="1" t="s">
        <v>21</v>
      </c>
      <c r="F286" s="2">
        <v>43649</v>
      </c>
      <c r="G286" s="2">
        <v>43740</v>
      </c>
      <c r="H286" s="1" t="s">
        <v>34</v>
      </c>
      <c r="I286" s="1" t="s">
        <v>40</v>
      </c>
      <c r="J286" s="1" t="s">
        <v>23</v>
      </c>
      <c r="K286">
        <v>956.34</v>
      </c>
      <c r="L286" s="2">
        <v>43649</v>
      </c>
      <c r="M286" s="1" t="s">
        <v>0</v>
      </c>
      <c r="N286" s="1" t="s">
        <v>23</v>
      </c>
      <c r="O286" s="1"/>
      <c r="P286" s="2">
        <v>43852</v>
      </c>
      <c r="Q286" s="1" t="s">
        <v>25</v>
      </c>
    </row>
    <row r="287" spans="1:17" x14ac:dyDescent="0.25">
      <c r="A287" s="1" t="s">
        <v>397</v>
      </c>
      <c r="B287" t="s">
        <v>724</v>
      </c>
      <c r="C287">
        <v>13</v>
      </c>
      <c r="D287" s="1" t="s">
        <v>135</v>
      </c>
      <c r="E287" s="1" t="s">
        <v>31</v>
      </c>
      <c r="F287" s="2">
        <v>43112</v>
      </c>
      <c r="G287" s="2">
        <v>43476</v>
      </c>
      <c r="H287" s="1" t="s">
        <v>32</v>
      </c>
      <c r="I287" s="1" t="s">
        <v>47</v>
      </c>
      <c r="J287" s="1" t="s">
        <v>28</v>
      </c>
      <c r="K287">
        <v>5416.62</v>
      </c>
      <c r="L287" s="2">
        <v>43112</v>
      </c>
      <c r="M287" s="1" t="s">
        <v>0</v>
      </c>
      <c r="N287" s="1" t="s">
        <v>24</v>
      </c>
      <c r="O287" s="1"/>
      <c r="P287" s="2">
        <v>43852</v>
      </c>
      <c r="Q287" s="1" t="s">
        <v>25</v>
      </c>
    </row>
    <row r="288" spans="1:17" x14ac:dyDescent="0.25">
      <c r="A288" s="1" t="s">
        <v>397</v>
      </c>
      <c r="B288" t="s">
        <v>724</v>
      </c>
      <c r="C288">
        <v>13</v>
      </c>
      <c r="D288" s="1" t="s">
        <v>135</v>
      </c>
      <c r="E288" s="1" t="s">
        <v>31</v>
      </c>
      <c r="F288" s="2">
        <v>43112</v>
      </c>
      <c r="G288" s="2">
        <v>43476</v>
      </c>
      <c r="H288" s="1" t="s">
        <v>22</v>
      </c>
      <c r="I288" s="1" t="s">
        <v>22</v>
      </c>
      <c r="J288" s="1" t="s">
        <v>28</v>
      </c>
      <c r="K288">
        <v>6195.75</v>
      </c>
      <c r="L288" s="2">
        <v>43112</v>
      </c>
      <c r="M288" s="1" t="s">
        <v>0</v>
      </c>
      <c r="N288" s="1" t="s">
        <v>24</v>
      </c>
      <c r="O288" s="1"/>
      <c r="P288" s="2">
        <v>43852</v>
      </c>
      <c r="Q288" s="1" t="s">
        <v>25</v>
      </c>
    </row>
    <row r="289" spans="1:17" x14ac:dyDescent="0.25">
      <c r="A289" s="1" t="s">
        <v>397</v>
      </c>
      <c r="B289" t="s">
        <v>724</v>
      </c>
      <c r="C289">
        <v>13</v>
      </c>
      <c r="D289" s="1" t="s">
        <v>135</v>
      </c>
      <c r="E289" s="1" t="s">
        <v>31</v>
      </c>
      <c r="F289" s="2">
        <v>43112</v>
      </c>
      <c r="G289" s="2">
        <v>43476</v>
      </c>
      <c r="H289" s="1" t="s">
        <v>34</v>
      </c>
      <c r="I289" s="1" t="s">
        <v>47</v>
      </c>
      <c r="J289" s="1" t="s">
        <v>57</v>
      </c>
      <c r="K289">
        <v>518.13</v>
      </c>
      <c r="L289" s="2">
        <v>43112</v>
      </c>
      <c r="M289" s="1" t="s">
        <v>0</v>
      </c>
      <c r="N289" s="1" t="s">
        <v>24</v>
      </c>
      <c r="O289" s="1"/>
      <c r="P289" s="2">
        <v>43852</v>
      </c>
      <c r="Q289" s="1" t="s">
        <v>25</v>
      </c>
    </row>
    <row r="290" spans="1:17" x14ac:dyDescent="0.25">
      <c r="A290" s="1" t="s">
        <v>397</v>
      </c>
      <c r="B290" t="s">
        <v>725</v>
      </c>
      <c r="C290">
        <v>13</v>
      </c>
      <c r="D290" s="1" t="s">
        <v>135</v>
      </c>
      <c r="E290" s="1" t="s">
        <v>21</v>
      </c>
      <c r="F290" s="2">
        <v>43763</v>
      </c>
      <c r="G290" s="2">
        <v>44128</v>
      </c>
      <c r="H290" s="1" t="s">
        <v>34</v>
      </c>
      <c r="I290" s="1" t="s">
        <v>35</v>
      </c>
      <c r="J290" s="1" t="s">
        <v>57</v>
      </c>
      <c r="K290">
        <v>8198.25</v>
      </c>
      <c r="L290" s="2">
        <v>43763</v>
      </c>
      <c r="M290" s="1" t="s">
        <v>0</v>
      </c>
      <c r="N290" s="1" t="s">
        <v>24</v>
      </c>
      <c r="O290" s="1"/>
      <c r="P290" s="2">
        <v>43852</v>
      </c>
      <c r="Q290" s="1" t="s">
        <v>25</v>
      </c>
    </row>
    <row r="291" spans="1:17" x14ac:dyDescent="0.25">
      <c r="A291" s="1" t="s">
        <v>397</v>
      </c>
      <c r="B291" t="s">
        <v>418</v>
      </c>
      <c r="C291">
        <v>13</v>
      </c>
      <c r="D291" s="1" t="s">
        <v>135</v>
      </c>
      <c r="E291" s="1" t="s">
        <v>21</v>
      </c>
      <c r="F291" s="2">
        <v>43477</v>
      </c>
      <c r="G291" s="2">
        <v>43841</v>
      </c>
      <c r="H291" s="1" t="s">
        <v>22</v>
      </c>
      <c r="I291" s="1" t="s">
        <v>22</v>
      </c>
      <c r="J291" s="1" t="s">
        <v>28</v>
      </c>
      <c r="K291">
        <v>9075</v>
      </c>
      <c r="L291" s="2">
        <v>43477</v>
      </c>
      <c r="M291" s="1" t="s">
        <v>0</v>
      </c>
      <c r="N291" s="1" t="s">
        <v>23</v>
      </c>
      <c r="O291" s="1"/>
      <c r="P291" s="2">
        <v>43852</v>
      </c>
      <c r="Q291" s="1" t="s">
        <v>25</v>
      </c>
    </row>
    <row r="292" spans="1:17" x14ac:dyDescent="0.25">
      <c r="A292" s="1" t="s">
        <v>397</v>
      </c>
      <c r="B292" t="s">
        <v>418</v>
      </c>
      <c r="C292">
        <v>13</v>
      </c>
      <c r="D292" s="1" t="s">
        <v>135</v>
      </c>
      <c r="E292" s="1" t="s">
        <v>21</v>
      </c>
      <c r="F292" s="2">
        <v>43477</v>
      </c>
      <c r="G292" s="2">
        <v>43841</v>
      </c>
      <c r="H292" s="1" t="s">
        <v>22</v>
      </c>
      <c r="I292" s="1" t="s">
        <v>22</v>
      </c>
      <c r="J292" s="1" t="s">
        <v>28</v>
      </c>
      <c r="K292">
        <v>9075</v>
      </c>
      <c r="L292" s="2">
        <v>43477</v>
      </c>
      <c r="M292" s="1" t="s">
        <v>0</v>
      </c>
      <c r="N292" s="1" t="s">
        <v>23</v>
      </c>
      <c r="O292" s="1"/>
      <c r="P292" s="2">
        <v>43852</v>
      </c>
      <c r="Q292" s="1" t="s">
        <v>25</v>
      </c>
    </row>
    <row r="293" spans="1:17" x14ac:dyDescent="0.25">
      <c r="A293" s="1" t="s">
        <v>397</v>
      </c>
      <c r="B293" t="s">
        <v>419</v>
      </c>
      <c r="C293">
        <v>13</v>
      </c>
      <c r="D293" s="1" t="s">
        <v>135</v>
      </c>
      <c r="E293" s="1" t="s">
        <v>21</v>
      </c>
      <c r="F293" s="2">
        <v>43477</v>
      </c>
      <c r="G293" s="2">
        <v>43841</v>
      </c>
      <c r="H293" s="1" t="s">
        <v>34</v>
      </c>
      <c r="I293" s="1" t="s">
        <v>47</v>
      </c>
      <c r="J293" s="1" t="s">
        <v>57</v>
      </c>
      <c r="K293">
        <v>521.25</v>
      </c>
      <c r="L293" s="2">
        <v>43477</v>
      </c>
      <c r="M293" s="1" t="s">
        <v>0</v>
      </c>
      <c r="N293" s="1" t="s">
        <v>23</v>
      </c>
      <c r="O293" s="1"/>
      <c r="P293" s="2">
        <v>43852</v>
      </c>
      <c r="Q293" s="1" t="s">
        <v>25</v>
      </c>
    </row>
    <row r="294" spans="1:17" x14ac:dyDescent="0.25">
      <c r="A294" s="1" t="s">
        <v>397</v>
      </c>
      <c r="B294" t="s">
        <v>420</v>
      </c>
      <c r="C294">
        <v>13</v>
      </c>
      <c r="D294" s="1" t="s">
        <v>135</v>
      </c>
      <c r="E294" s="1" t="s">
        <v>21</v>
      </c>
      <c r="F294" s="2">
        <v>43477</v>
      </c>
      <c r="G294" s="2">
        <v>43841</v>
      </c>
      <c r="H294" s="1" t="s">
        <v>32</v>
      </c>
      <c r="I294" s="1" t="s">
        <v>47</v>
      </c>
      <c r="J294" s="1" t="s">
        <v>28</v>
      </c>
      <c r="K294">
        <v>7889.31</v>
      </c>
      <c r="L294" s="2">
        <v>43477</v>
      </c>
      <c r="M294" s="1" t="s">
        <v>0</v>
      </c>
      <c r="N294" s="1" t="s">
        <v>23</v>
      </c>
      <c r="O294" s="1"/>
      <c r="P294" s="2">
        <v>43852</v>
      </c>
      <c r="Q294" s="1" t="s">
        <v>25</v>
      </c>
    </row>
    <row r="295" spans="1:17" x14ac:dyDescent="0.25">
      <c r="A295" s="1" t="s">
        <v>397</v>
      </c>
      <c r="B295" t="s">
        <v>726</v>
      </c>
      <c r="C295">
        <v>10</v>
      </c>
      <c r="D295" s="1" t="s">
        <v>38</v>
      </c>
      <c r="E295" s="1" t="s">
        <v>31</v>
      </c>
      <c r="F295" s="2">
        <v>43405</v>
      </c>
      <c r="G295" s="2">
        <v>43769</v>
      </c>
      <c r="H295" s="1" t="s">
        <v>39</v>
      </c>
      <c r="I295" s="1" t="s">
        <v>40</v>
      </c>
      <c r="J295" s="1" t="s">
        <v>23</v>
      </c>
      <c r="K295">
        <v>90307.75</v>
      </c>
      <c r="L295" s="2">
        <v>43405</v>
      </c>
      <c r="M295" s="1" t="s">
        <v>0</v>
      </c>
      <c r="N295" s="1" t="s">
        <v>24</v>
      </c>
      <c r="O295" s="1"/>
      <c r="P295" s="2">
        <v>43852</v>
      </c>
      <c r="Q295" s="1" t="s">
        <v>25</v>
      </c>
    </row>
    <row r="296" spans="1:17" x14ac:dyDescent="0.25">
      <c r="A296" s="1" t="s">
        <v>397</v>
      </c>
      <c r="B296" t="s">
        <v>727</v>
      </c>
      <c r="C296">
        <v>10</v>
      </c>
      <c r="D296" s="1" t="s">
        <v>38</v>
      </c>
      <c r="E296" s="1" t="s">
        <v>21</v>
      </c>
      <c r="F296" s="2">
        <v>43770</v>
      </c>
      <c r="G296" s="2">
        <v>44135</v>
      </c>
      <c r="H296" s="1" t="s">
        <v>39</v>
      </c>
      <c r="I296" s="1" t="s">
        <v>40</v>
      </c>
      <c r="J296" s="1" t="s">
        <v>23</v>
      </c>
      <c r="K296">
        <v>114751.5</v>
      </c>
      <c r="L296" s="2">
        <v>43770</v>
      </c>
      <c r="M296" s="1" t="s">
        <v>0</v>
      </c>
      <c r="N296" s="1" t="s">
        <v>23</v>
      </c>
      <c r="O296" s="1"/>
      <c r="P296" s="2">
        <v>43852</v>
      </c>
      <c r="Q296" s="1" t="s">
        <v>25</v>
      </c>
    </row>
    <row r="297" spans="1:17" x14ac:dyDescent="0.25">
      <c r="A297" s="1" t="s">
        <v>397</v>
      </c>
      <c r="B297" t="s">
        <v>728</v>
      </c>
      <c r="C297">
        <v>10</v>
      </c>
      <c r="D297" s="1" t="s">
        <v>38</v>
      </c>
      <c r="E297" s="1" t="s">
        <v>21</v>
      </c>
      <c r="F297" s="2">
        <v>43466</v>
      </c>
      <c r="G297" s="2">
        <v>43830</v>
      </c>
      <c r="H297" s="1" t="s">
        <v>39</v>
      </c>
      <c r="I297" s="1" t="s">
        <v>40</v>
      </c>
      <c r="J297" s="1" t="s">
        <v>23</v>
      </c>
      <c r="K297">
        <v>23387.4</v>
      </c>
      <c r="L297" s="2">
        <v>43466</v>
      </c>
      <c r="M297" s="1" t="s">
        <v>0</v>
      </c>
      <c r="N297" s="1" t="s">
        <v>24</v>
      </c>
      <c r="O297" s="1"/>
      <c r="P297" s="2">
        <v>43852</v>
      </c>
      <c r="Q297" s="1" t="s">
        <v>25</v>
      </c>
    </row>
    <row r="298" spans="1:17" x14ac:dyDescent="0.25">
      <c r="A298" s="1" t="s">
        <v>397</v>
      </c>
      <c r="B298" t="s">
        <v>425</v>
      </c>
      <c r="C298">
        <v>10</v>
      </c>
      <c r="D298" s="1" t="s">
        <v>38</v>
      </c>
      <c r="E298" s="1" t="s">
        <v>21</v>
      </c>
      <c r="F298" s="2">
        <v>43466</v>
      </c>
      <c r="G298" s="2">
        <v>43830</v>
      </c>
      <c r="H298" s="1" t="s">
        <v>39</v>
      </c>
      <c r="I298" s="1" t="s">
        <v>40</v>
      </c>
      <c r="J298" s="1" t="s">
        <v>23</v>
      </c>
      <c r="K298">
        <v>914998.58</v>
      </c>
      <c r="L298" s="2">
        <v>43466</v>
      </c>
      <c r="M298" s="1" t="s">
        <v>0</v>
      </c>
      <c r="N298" s="1" t="s">
        <v>43</v>
      </c>
      <c r="O298" s="1"/>
      <c r="P298" s="2">
        <v>43852</v>
      </c>
      <c r="Q298" s="1" t="s">
        <v>25</v>
      </c>
    </row>
    <row r="299" spans="1:17" x14ac:dyDescent="0.25">
      <c r="A299" s="1" t="s">
        <v>397</v>
      </c>
      <c r="B299" t="s">
        <v>425</v>
      </c>
      <c r="C299">
        <v>10</v>
      </c>
      <c r="D299" s="1" t="s">
        <v>38</v>
      </c>
      <c r="E299" s="1" t="s">
        <v>21</v>
      </c>
      <c r="F299" s="2">
        <v>43466</v>
      </c>
      <c r="G299" s="2">
        <v>43830</v>
      </c>
      <c r="H299" s="1" t="s">
        <v>39</v>
      </c>
      <c r="I299" s="1" t="s">
        <v>40</v>
      </c>
      <c r="J299" s="1" t="s">
        <v>23</v>
      </c>
      <c r="K299">
        <v>93906.08</v>
      </c>
      <c r="L299" s="2">
        <v>43531</v>
      </c>
      <c r="M299" s="1" t="s">
        <v>0</v>
      </c>
      <c r="N299" s="1" t="s">
        <v>43</v>
      </c>
      <c r="O299" s="1"/>
      <c r="P299" s="2">
        <v>43852</v>
      </c>
      <c r="Q299" s="1" t="s">
        <v>25</v>
      </c>
    </row>
    <row r="300" spans="1:17" x14ac:dyDescent="0.25">
      <c r="A300" s="1" t="s">
        <v>397</v>
      </c>
      <c r="B300" t="s">
        <v>425</v>
      </c>
      <c r="C300">
        <v>10</v>
      </c>
      <c r="D300" s="1" t="s">
        <v>38</v>
      </c>
      <c r="E300" s="1" t="s">
        <v>21</v>
      </c>
      <c r="F300" s="2">
        <v>43466</v>
      </c>
      <c r="G300" s="2">
        <v>43830</v>
      </c>
      <c r="H300" s="1" t="s">
        <v>39</v>
      </c>
      <c r="I300" s="1" t="s">
        <v>40</v>
      </c>
      <c r="J300" s="1" t="s">
        <v>23</v>
      </c>
      <c r="K300">
        <v>27435</v>
      </c>
      <c r="L300" s="2">
        <v>43488</v>
      </c>
      <c r="M300" s="1" t="s">
        <v>0</v>
      </c>
      <c r="N300" s="1" t="s">
        <v>43</v>
      </c>
      <c r="O300" s="1"/>
      <c r="P300" s="2">
        <v>43852</v>
      </c>
      <c r="Q300" s="1" t="s">
        <v>25</v>
      </c>
    </row>
    <row r="301" spans="1:17" x14ac:dyDescent="0.25">
      <c r="A301" s="1" t="s">
        <v>397</v>
      </c>
      <c r="B301" t="s">
        <v>425</v>
      </c>
      <c r="C301">
        <v>10</v>
      </c>
      <c r="D301" s="1" t="s">
        <v>38</v>
      </c>
      <c r="E301" s="1" t="s">
        <v>21</v>
      </c>
      <c r="F301" s="2">
        <v>43466</v>
      </c>
      <c r="G301" s="2">
        <v>43830</v>
      </c>
      <c r="H301" s="1" t="s">
        <v>39</v>
      </c>
      <c r="I301" s="1" t="s">
        <v>40</v>
      </c>
      <c r="J301" s="1" t="s">
        <v>23</v>
      </c>
      <c r="K301">
        <v>32391.85</v>
      </c>
      <c r="L301" s="2">
        <v>43595</v>
      </c>
      <c r="M301" s="1" t="s">
        <v>0</v>
      </c>
      <c r="N301" s="1" t="s">
        <v>43</v>
      </c>
      <c r="O301" s="1"/>
      <c r="P301" s="2">
        <v>43852</v>
      </c>
      <c r="Q301" s="1" t="s">
        <v>25</v>
      </c>
    </row>
    <row r="302" spans="1:17" x14ac:dyDescent="0.25">
      <c r="A302" s="1" t="s">
        <v>397</v>
      </c>
      <c r="B302" t="s">
        <v>425</v>
      </c>
      <c r="C302">
        <v>10</v>
      </c>
      <c r="D302" s="1" t="s">
        <v>38</v>
      </c>
      <c r="E302" s="1" t="s">
        <v>21</v>
      </c>
      <c r="F302" s="2">
        <v>43466</v>
      </c>
      <c r="G302" s="2">
        <v>43830</v>
      </c>
      <c r="H302" s="1" t="s">
        <v>39</v>
      </c>
      <c r="I302" s="1" t="s">
        <v>40</v>
      </c>
      <c r="J302" s="1" t="s">
        <v>23</v>
      </c>
      <c r="K302">
        <v>9941.16</v>
      </c>
      <c r="L302" s="2">
        <v>43656</v>
      </c>
      <c r="M302" s="1" t="s">
        <v>0</v>
      </c>
      <c r="N302" s="1" t="s">
        <v>43</v>
      </c>
      <c r="O302" s="1"/>
      <c r="P302" s="2">
        <v>43852</v>
      </c>
      <c r="Q302" s="1" t="s">
        <v>25</v>
      </c>
    </row>
    <row r="303" spans="1:17" x14ac:dyDescent="0.25">
      <c r="A303" s="1" t="s">
        <v>397</v>
      </c>
      <c r="B303" t="s">
        <v>425</v>
      </c>
      <c r="C303">
        <v>10</v>
      </c>
      <c r="D303" s="1" t="s">
        <v>38</v>
      </c>
      <c r="E303" s="1" t="s">
        <v>21</v>
      </c>
      <c r="F303" s="2">
        <v>43466</v>
      </c>
      <c r="G303" s="2">
        <v>43830</v>
      </c>
      <c r="H303" s="1" t="s">
        <v>39</v>
      </c>
      <c r="I303" s="1" t="s">
        <v>40</v>
      </c>
      <c r="J303" s="1" t="s">
        <v>23</v>
      </c>
      <c r="K303">
        <v>27681.48</v>
      </c>
      <c r="L303" s="2">
        <v>43691</v>
      </c>
      <c r="M303" s="1" t="s">
        <v>0</v>
      </c>
      <c r="N303" s="1" t="s">
        <v>43</v>
      </c>
      <c r="O303" s="1"/>
      <c r="P303" s="2">
        <v>43852</v>
      </c>
      <c r="Q303" s="1" t="s">
        <v>25</v>
      </c>
    </row>
    <row r="304" spans="1:17" x14ac:dyDescent="0.25">
      <c r="A304" s="1" t="s">
        <v>397</v>
      </c>
      <c r="B304" t="s">
        <v>425</v>
      </c>
      <c r="C304">
        <v>10</v>
      </c>
      <c r="D304" s="1" t="s">
        <v>38</v>
      </c>
      <c r="E304" s="1" t="s">
        <v>21</v>
      </c>
      <c r="F304" s="2">
        <v>43466</v>
      </c>
      <c r="G304" s="2">
        <v>43830</v>
      </c>
      <c r="H304" s="1" t="s">
        <v>39</v>
      </c>
      <c r="I304" s="1" t="s">
        <v>40</v>
      </c>
      <c r="J304" s="1" t="s">
        <v>23</v>
      </c>
      <c r="K304">
        <v>18901.02</v>
      </c>
      <c r="L304" s="2">
        <v>43722</v>
      </c>
      <c r="M304" s="1" t="s">
        <v>0</v>
      </c>
      <c r="N304" s="1" t="s">
        <v>43</v>
      </c>
      <c r="O304" s="1"/>
      <c r="P304" s="2">
        <v>43852</v>
      </c>
      <c r="Q304" s="1" t="s">
        <v>25</v>
      </c>
    </row>
    <row r="305" spans="1:17" x14ac:dyDescent="0.25">
      <c r="A305" s="1" t="s">
        <v>397</v>
      </c>
      <c r="B305" t="s">
        <v>425</v>
      </c>
      <c r="C305">
        <v>10</v>
      </c>
      <c r="D305" s="1" t="s">
        <v>38</v>
      </c>
      <c r="E305" s="1" t="s">
        <v>21</v>
      </c>
      <c r="F305" s="2">
        <v>43466</v>
      </c>
      <c r="G305" s="2">
        <v>43830</v>
      </c>
      <c r="H305" s="1" t="s">
        <v>39</v>
      </c>
      <c r="I305" s="1" t="s">
        <v>40</v>
      </c>
      <c r="J305" s="1" t="s">
        <v>23</v>
      </c>
      <c r="K305">
        <v>46994.85</v>
      </c>
      <c r="L305" s="2">
        <v>43494</v>
      </c>
      <c r="M305" s="1" t="s">
        <v>0</v>
      </c>
      <c r="N305" s="1" t="s">
        <v>43</v>
      </c>
      <c r="O305" s="1"/>
      <c r="P305" s="2">
        <v>43852</v>
      </c>
      <c r="Q305" s="1" t="s">
        <v>25</v>
      </c>
    </row>
    <row r="306" spans="1:17" x14ac:dyDescent="0.25">
      <c r="A306" s="1" t="s">
        <v>397</v>
      </c>
      <c r="B306" t="s">
        <v>425</v>
      </c>
      <c r="C306">
        <v>10</v>
      </c>
      <c r="D306" s="1" t="s">
        <v>38</v>
      </c>
      <c r="E306" s="1" t="s">
        <v>21</v>
      </c>
      <c r="F306" s="2">
        <v>43466</v>
      </c>
      <c r="G306" s="2">
        <v>43830</v>
      </c>
      <c r="H306" s="1" t="s">
        <v>39</v>
      </c>
      <c r="I306" s="1" t="s">
        <v>40</v>
      </c>
      <c r="J306" s="1" t="s">
        <v>23</v>
      </c>
      <c r="K306">
        <v>17139.5</v>
      </c>
      <c r="L306" s="2">
        <v>43749</v>
      </c>
      <c r="M306" s="1" t="s">
        <v>0</v>
      </c>
      <c r="N306" s="1" t="s">
        <v>43</v>
      </c>
      <c r="O306" s="1"/>
      <c r="P306" s="2">
        <v>43852</v>
      </c>
      <c r="Q306" s="1" t="s">
        <v>25</v>
      </c>
    </row>
    <row r="307" spans="1:17" x14ac:dyDescent="0.25">
      <c r="A307" s="1" t="s">
        <v>397</v>
      </c>
      <c r="B307" t="s">
        <v>425</v>
      </c>
      <c r="C307">
        <v>10</v>
      </c>
      <c r="D307" s="1" t="s">
        <v>38</v>
      </c>
      <c r="E307" s="1" t="s">
        <v>21</v>
      </c>
      <c r="F307" s="2">
        <v>43466</v>
      </c>
      <c r="G307" s="2">
        <v>43830</v>
      </c>
      <c r="H307" s="1" t="s">
        <v>39</v>
      </c>
      <c r="I307" s="1" t="s">
        <v>40</v>
      </c>
      <c r="J307" s="1" t="s">
        <v>23</v>
      </c>
      <c r="K307">
        <v>8560.86</v>
      </c>
      <c r="L307" s="2">
        <v>43783</v>
      </c>
      <c r="M307" s="1" t="s">
        <v>0</v>
      </c>
      <c r="N307" s="1" t="s">
        <v>43</v>
      </c>
      <c r="O307" s="1"/>
      <c r="P307" s="2">
        <v>43852</v>
      </c>
      <c r="Q307" s="1" t="s">
        <v>25</v>
      </c>
    </row>
    <row r="308" spans="1:17" x14ac:dyDescent="0.25">
      <c r="A308" s="1" t="s">
        <v>397</v>
      </c>
      <c r="B308" t="s">
        <v>425</v>
      </c>
      <c r="C308">
        <v>10</v>
      </c>
      <c r="D308" s="1" t="s">
        <v>38</v>
      </c>
      <c r="E308" s="1" t="s">
        <v>21</v>
      </c>
      <c r="F308" s="2">
        <v>43466</v>
      </c>
      <c r="G308" s="2">
        <v>43830</v>
      </c>
      <c r="H308" s="1" t="s">
        <v>39</v>
      </c>
      <c r="I308" s="1" t="s">
        <v>40</v>
      </c>
      <c r="J308" s="1" t="s">
        <v>23</v>
      </c>
      <c r="K308">
        <v>1288.6600000000001</v>
      </c>
      <c r="L308" s="2">
        <v>43802</v>
      </c>
      <c r="M308" s="1" t="s">
        <v>0</v>
      </c>
      <c r="N308" s="1" t="s">
        <v>43</v>
      </c>
      <c r="O308" s="1"/>
      <c r="P308" s="2">
        <v>43852</v>
      </c>
      <c r="Q308" s="1" t="s">
        <v>25</v>
      </c>
    </row>
    <row r="309" spans="1:17" x14ac:dyDescent="0.25">
      <c r="A309" s="1" t="s">
        <v>397</v>
      </c>
      <c r="B309" t="s">
        <v>425</v>
      </c>
      <c r="C309">
        <v>10</v>
      </c>
      <c r="D309" s="1" t="s">
        <v>38</v>
      </c>
      <c r="E309" s="1" t="s">
        <v>21</v>
      </c>
      <c r="F309" s="2">
        <v>43466</v>
      </c>
      <c r="G309" s="2">
        <v>43830</v>
      </c>
      <c r="H309" s="1" t="s">
        <v>39</v>
      </c>
      <c r="I309" s="1" t="s">
        <v>40</v>
      </c>
      <c r="J309" s="1" t="s">
        <v>23</v>
      </c>
      <c r="K309">
        <v>1208.3800000000001</v>
      </c>
      <c r="L309" s="2">
        <v>43818</v>
      </c>
      <c r="M309" s="1" t="s">
        <v>0</v>
      </c>
      <c r="N309" s="1" t="s">
        <v>43</v>
      </c>
      <c r="O309" s="1"/>
      <c r="P309" s="2">
        <v>43852</v>
      </c>
      <c r="Q309" s="1" t="s">
        <v>25</v>
      </c>
    </row>
    <row r="310" spans="1:17" x14ac:dyDescent="0.25">
      <c r="A310" s="1" t="s">
        <v>397</v>
      </c>
      <c r="B310" t="s">
        <v>425</v>
      </c>
      <c r="C310">
        <v>10</v>
      </c>
      <c r="D310" s="1" t="s">
        <v>38</v>
      </c>
      <c r="E310" s="1" t="s">
        <v>21</v>
      </c>
      <c r="F310" s="2">
        <v>43466</v>
      </c>
      <c r="G310" s="2">
        <v>43830</v>
      </c>
      <c r="H310" s="1" t="s">
        <v>39</v>
      </c>
      <c r="I310" s="1" t="s">
        <v>40</v>
      </c>
      <c r="J310" s="1" t="s">
        <v>23</v>
      </c>
      <c r="K310">
        <v>18696.68</v>
      </c>
      <c r="L310" s="2">
        <v>43535</v>
      </c>
      <c r="M310" s="1" t="s">
        <v>0</v>
      </c>
      <c r="N310" s="1" t="s">
        <v>43</v>
      </c>
      <c r="O310" s="1"/>
      <c r="P310" s="2">
        <v>43852</v>
      </c>
      <c r="Q310" s="1" t="s">
        <v>25</v>
      </c>
    </row>
    <row r="311" spans="1:17" x14ac:dyDescent="0.25">
      <c r="A311" s="1" t="s">
        <v>397</v>
      </c>
      <c r="B311" t="s">
        <v>426</v>
      </c>
      <c r="C311">
        <v>10</v>
      </c>
      <c r="D311" s="1" t="s">
        <v>38</v>
      </c>
      <c r="E311" s="1" t="s">
        <v>21</v>
      </c>
      <c r="F311" s="2">
        <v>43466</v>
      </c>
      <c r="G311" s="2">
        <v>43830</v>
      </c>
      <c r="H311" s="1" t="s">
        <v>39</v>
      </c>
      <c r="I311" s="1" t="s">
        <v>40</v>
      </c>
      <c r="J311" s="1" t="s">
        <v>23</v>
      </c>
      <c r="K311">
        <v>49788.75</v>
      </c>
      <c r="L311" s="2">
        <v>43466</v>
      </c>
      <c r="M311" s="1" t="s">
        <v>0</v>
      </c>
      <c r="N311" s="1" t="s">
        <v>43</v>
      </c>
      <c r="O311" s="1"/>
      <c r="P311" s="2">
        <v>43852</v>
      </c>
      <c r="Q311" s="1" t="s">
        <v>25</v>
      </c>
    </row>
    <row r="312" spans="1:17" x14ac:dyDescent="0.25">
      <c r="A312" s="1" t="s">
        <v>397</v>
      </c>
      <c r="B312" t="s">
        <v>426</v>
      </c>
      <c r="C312">
        <v>10</v>
      </c>
      <c r="D312" s="1" t="s">
        <v>38</v>
      </c>
      <c r="E312" s="1" t="s">
        <v>21</v>
      </c>
      <c r="F312" s="2">
        <v>43466</v>
      </c>
      <c r="G312" s="2">
        <v>43830</v>
      </c>
      <c r="H312" s="1" t="s">
        <v>39</v>
      </c>
      <c r="I312" s="1" t="s">
        <v>40</v>
      </c>
      <c r="J312" s="1" t="s">
        <v>23</v>
      </c>
      <c r="K312">
        <v>49026.75</v>
      </c>
      <c r="L312" s="2">
        <v>43494</v>
      </c>
      <c r="M312" s="1" t="s">
        <v>0</v>
      </c>
      <c r="N312" s="1" t="s">
        <v>43</v>
      </c>
      <c r="O312" s="1"/>
      <c r="P312" s="2">
        <v>43852</v>
      </c>
      <c r="Q312" s="1" t="s">
        <v>25</v>
      </c>
    </row>
    <row r="313" spans="1:17" x14ac:dyDescent="0.25">
      <c r="A313" s="1" t="s">
        <v>397</v>
      </c>
      <c r="B313" t="s">
        <v>426</v>
      </c>
      <c r="C313">
        <v>10</v>
      </c>
      <c r="D313" s="1" t="s">
        <v>38</v>
      </c>
      <c r="E313" s="1" t="s">
        <v>21</v>
      </c>
      <c r="F313" s="2">
        <v>43466</v>
      </c>
      <c r="G313" s="2">
        <v>43830</v>
      </c>
      <c r="H313" s="1" t="s">
        <v>39</v>
      </c>
      <c r="I313" s="1" t="s">
        <v>40</v>
      </c>
      <c r="J313" s="1" t="s">
        <v>23</v>
      </c>
      <c r="K313">
        <v>1613.78</v>
      </c>
      <c r="L313" s="2">
        <v>43535</v>
      </c>
      <c r="M313" s="1" t="s">
        <v>0</v>
      </c>
      <c r="N313" s="1" t="s">
        <v>43</v>
      </c>
      <c r="O313" s="1"/>
      <c r="P313" s="2">
        <v>43852</v>
      </c>
      <c r="Q313" s="1" t="s">
        <v>25</v>
      </c>
    </row>
    <row r="314" spans="1:17" x14ac:dyDescent="0.25">
      <c r="A314" s="1" t="s">
        <v>397</v>
      </c>
      <c r="B314" t="s">
        <v>426</v>
      </c>
      <c r="C314">
        <v>10</v>
      </c>
      <c r="D314" s="1" t="s">
        <v>38</v>
      </c>
      <c r="E314" s="1" t="s">
        <v>21</v>
      </c>
      <c r="F314" s="2">
        <v>43466</v>
      </c>
      <c r="G314" s="2">
        <v>43830</v>
      </c>
      <c r="H314" s="1" t="s">
        <v>39</v>
      </c>
      <c r="I314" s="1" t="s">
        <v>40</v>
      </c>
      <c r="J314" s="1" t="s">
        <v>23</v>
      </c>
      <c r="K314">
        <v>49026.66</v>
      </c>
      <c r="L314" s="2">
        <v>43500</v>
      </c>
      <c r="M314" s="1" t="s">
        <v>0</v>
      </c>
      <c r="N314" s="1" t="s">
        <v>43</v>
      </c>
      <c r="O314" s="1"/>
      <c r="P314" s="2">
        <v>43852</v>
      </c>
      <c r="Q314" s="1" t="s">
        <v>25</v>
      </c>
    </row>
    <row r="315" spans="1:17" x14ac:dyDescent="0.25">
      <c r="A315" s="1" t="s">
        <v>397</v>
      </c>
      <c r="B315" t="s">
        <v>427</v>
      </c>
      <c r="C315">
        <v>3</v>
      </c>
      <c r="D315" s="1" t="s">
        <v>55</v>
      </c>
      <c r="E315" s="1" t="s">
        <v>21</v>
      </c>
      <c r="F315" s="2">
        <v>43259</v>
      </c>
      <c r="G315" s="2">
        <v>43623</v>
      </c>
      <c r="H315" s="1" t="s">
        <v>34</v>
      </c>
      <c r="I315" s="1" t="s">
        <v>40</v>
      </c>
      <c r="J315" s="1" t="s">
        <v>23</v>
      </c>
      <c r="K315">
        <v>8117.5</v>
      </c>
      <c r="L315" s="2">
        <v>43259</v>
      </c>
      <c r="M315" s="1" t="s">
        <v>0</v>
      </c>
      <c r="N315" s="1" t="s">
        <v>24</v>
      </c>
      <c r="O315" s="1"/>
      <c r="P315" s="2">
        <v>43852</v>
      </c>
      <c r="Q315" s="1" t="s">
        <v>25</v>
      </c>
    </row>
    <row r="316" spans="1:17" x14ac:dyDescent="0.25">
      <c r="A316" s="1" t="s">
        <v>397</v>
      </c>
      <c r="B316" t="s">
        <v>431</v>
      </c>
      <c r="C316">
        <v>3</v>
      </c>
      <c r="D316" s="1" t="s">
        <v>55</v>
      </c>
      <c r="E316" s="1" t="s">
        <v>21</v>
      </c>
      <c r="F316" s="2">
        <v>43191</v>
      </c>
      <c r="G316" s="2">
        <v>43555</v>
      </c>
      <c r="H316" s="1" t="s">
        <v>22</v>
      </c>
      <c r="I316" s="1" t="s">
        <v>22</v>
      </c>
      <c r="J316" s="1" t="s">
        <v>23</v>
      </c>
      <c r="K316">
        <v>44063.25</v>
      </c>
      <c r="L316" s="2">
        <v>43191</v>
      </c>
      <c r="M316" s="1" t="s">
        <v>0</v>
      </c>
      <c r="N316" s="1" t="s">
        <v>24</v>
      </c>
      <c r="O316" s="1"/>
      <c r="P316" s="2">
        <v>43852</v>
      </c>
      <c r="Q316" s="1" t="s">
        <v>25</v>
      </c>
    </row>
    <row r="317" spans="1:17" x14ac:dyDescent="0.25">
      <c r="A317" s="1" t="s">
        <v>397</v>
      </c>
      <c r="B317" t="s">
        <v>442</v>
      </c>
      <c r="C317">
        <v>10</v>
      </c>
      <c r="D317" s="1" t="s">
        <v>38</v>
      </c>
      <c r="E317" s="1" t="s">
        <v>31</v>
      </c>
      <c r="F317" s="2">
        <v>43295</v>
      </c>
      <c r="G317" s="2">
        <v>43659</v>
      </c>
      <c r="H317" s="1" t="s">
        <v>39</v>
      </c>
      <c r="I317" s="1" t="s">
        <v>40</v>
      </c>
      <c r="J317" s="1" t="s">
        <v>23</v>
      </c>
      <c r="K317">
        <v>26250</v>
      </c>
      <c r="L317" s="2">
        <v>43295</v>
      </c>
      <c r="M317" s="1" t="s">
        <v>0</v>
      </c>
      <c r="N317" s="1" t="s">
        <v>24</v>
      </c>
      <c r="O317" s="1"/>
      <c r="P317" s="2">
        <v>43852</v>
      </c>
      <c r="Q317" s="1" t="s">
        <v>25</v>
      </c>
    </row>
    <row r="318" spans="1:17" x14ac:dyDescent="0.25">
      <c r="A318" s="1" t="s">
        <v>397</v>
      </c>
      <c r="B318" t="s">
        <v>443</v>
      </c>
      <c r="C318">
        <v>10</v>
      </c>
      <c r="D318" s="1" t="s">
        <v>38</v>
      </c>
      <c r="E318" s="1" t="s">
        <v>21</v>
      </c>
      <c r="F318" s="2">
        <v>43660</v>
      </c>
      <c r="G318" s="2">
        <v>44025</v>
      </c>
      <c r="H318" s="1" t="s">
        <v>39</v>
      </c>
      <c r="I318" s="1" t="s">
        <v>40</v>
      </c>
      <c r="J318" s="1" t="s">
        <v>23</v>
      </c>
      <c r="K318">
        <v>22245.75</v>
      </c>
      <c r="L318" s="2">
        <v>43660</v>
      </c>
      <c r="M318" s="1" t="s">
        <v>0</v>
      </c>
      <c r="N318" s="1" t="s">
        <v>23</v>
      </c>
      <c r="O318" s="1"/>
      <c r="P318" s="2">
        <v>43852</v>
      </c>
      <c r="Q318" s="1" t="s">
        <v>25</v>
      </c>
    </row>
    <row r="319" spans="1:17" x14ac:dyDescent="0.25">
      <c r="A319" s="1" t="s">
        <v>397</v>
      </c>
      <c r="B319" t="s">
        <v>444</v>
      </c>
      <c r="C319">
        <v>10</v>
      </c>
      <c r="D319" s="1" t="s">
        <v>38</v>
      </c>
      <c r="E319" s="1" t="s">
        <v>21</v>
      </c>
      <c r="F319" s="2">
        <v>43556</v>
      </c>
      <c r="G319" s="2">
        <v>43921</v>
      </c>
      <c r="H319" s="1" t="s">
        <v>39</v>
      </c>
      <c r="I319" s="1" t="s">
        <v>40</v>
      </c>
      <c r="J319" s="1" t="s">
        <v>23</v>
      </c>
      <c r="K319">
        <v>3346.95</v>
      </c>
      <c r="L319" s="2">
        <v>43556</v>
      </c>
      <c r="M319" s="1" t="s">
        <v>0</v>
      </c>
      <c r="N319" s="1" t="s">
        <v>23</v>
      </c>
      <c r="O319" s="1"/>
      <c r="P319" s="2">
        <v>43852</v>
      </c>
      <c r="Q319" s="1" t="s">
        <v>25</v>
      </c>
    </row>
    <row r="320" spans="1:17" x14ac:dyDescent="0.25">
      <c r="A320" s="1" t="s">
        <v>397</v>
      </c>
      <c r="B320" t="s">
        <v>674</v>
      </c>
      <c r="C320">
        <v>2</v>
      </c>
      <c r="D320" s="1" t="s">
        <v>27</v>
      </c>
      <c r="E320" s="1" t="s">
        <v>21</v>
      </c>
      <c r="F320" s="2">
        <v>43448</v>
      </c>
      <c r="G320" s="2">
        <v>43812</v>
      </c>
      <c r="H320" s="1" t="s">
        <v>22</v>
      </c>
      <c r="I320" s="1" t="s">
        <v>22</v>
      </c>
      <c r="J320" s="1" t="s">
        <v>57</v>
      </c>
      <c r="K320">
        <v>28050</v>
      </c>
      <c r="L320" s="2">
        <v>43448</v>
      </c>
      <c r="M320" s="1" t="s">
        <v>0</v>
      </c>
      <c r="N320" s="1" t="s">
        <v>43</v>
      </c>
      <c r="O320" s="1"/>
      <c r="P320" s="2">
        <v>43852</v>
      </c>
      <c r="Q320" s="1" t="s">
        <v>25</v>
      </c>
    </row>
    <row r="321" spans="1:17" x14ac:dyDescent="0.25">
      <c r="A321" s="1" t="s">
        <v>397</v>
      </c>
      <c r="B321" t="s">
        <v>674</v>
      </c>
      <c r="C321">
        <v>2</v>
      </c>
      <c r="D321" s="1" t="s">
        <v>27</v>
      </c>
      <c r="E321" s="1" t="s">
        <v>21</v>
      </c>
      <c r="F321" s="2">
        <v>43448</v>
      </c>
      <c r="G321" s="2">
        <v>43812</v>
      </c>
      <c r="H321" s="1" t="s">
        <v>22</v>
      </c>
      <c r="I321" s="1" t="s">
        <v>22</v>
      </c>
      <c r="J321" s="1" t="s">
        <v>57</v>
      </c>
      <c r="K321">
        <v>56100</v>
      </c>
      <c r="L321" s="2">
        <v>43532</v>
      </c>
      <c r="M321" s="1" t="s">
        <v>0</v>
      </c>
      <c r="N321" s="1" t="s">
        <v>43</v>
      </c>
      <c r="O321" s="1"/>
      <c r="P321" s="2">
        <v>43852</v>
      </c>
      <c r="Q321" s="1" t="s">
        <v>25</v>
      </c>
    </row>
    <row r="322" spans="1:17" x14ac:dyDescent="0.25">
      <c r="A322" s="1" t="s">
        <v>397</v>
      </c>
      <c r="B322" t="s">
        <v>674</v>
      </c>
      <c r="C322">
        <v>2</v>
      </c>
      <c r="D322" s="1" t="s">
        <v>27</v>
      </c>
      <c r="E322" s="1" t="s">
        <v>21</v>
      </c>
      <c r="F322" s="2">
        <v>43448</v>
      </c>
      <c r="G322" s="2">
        <v>43812</v>
      </c>
      <c r="H322" s="1" t="s">
        <v>22</v>
      </c>
      <c r="I322" s="1" t="s">
        <v>22</v>
      </c>
      <c r="J322" s="1" t="s">
        <v>57</v>
      </c>
      <c r="K322">
        <v>56100</v>
      </c>
      <c r="L322" s="2">
        <v>43532</v>
      </c>
      <c r="M322" s="1" t="s">
        <v>0</v>
      </c>
      <c r="N322" s="1" t="s">
        <v>43</v>
      </c>
      <c r="O322" s="1"/>
      <c r="P322" s="2">
        <v>43852</v>
      </c>
      <c r="Q322" s="1" t="s">
        <v>25</v>
      </c>
    </row>
    <row r="323" spans="1:17" x14ac:dyDescent="0.25">
      <c r="A323" s="1" t="s">
        <v>397</v>
      </c>
      <c r="B323" t="s">
        <v>674</v>
      </c>
      <c r="C323">
        <v>2</v>
      </c>
      <c r="D323" s="1" t="s">
        <v>27</v>
      </c>
      <c r="E323" s="1" t="s">
        <v>21</v>
      </c>
      <c r="F323" s="2">
        <v>43448</v>
      </c>
      <c r="G323" s="2">
        <v>43812</v>
      </c>
      <c r="H323" s="1" t="s">
        <v>22</v>
      </c>
      <c r="I323" s="1" t="s">
        <v>22</v>
      </c>
      <c r="J323" s="1" t="s">
        <v>57</v>
      </c>
      <c r="K323">
        <v>14025</v>
      </c>
      <c r="L323" s="2">
        <v>43760</v>
      </c>
      <c r="M323" s="1" t="s">
        <v>0</v>
      </c>
      <c r="N323" s="1" t="s">
        <v>43</v>
      </c>
      <c r="O323" s="1"/>
      <c r="P323" s="2">
        <v>43852</v>
      </c>
      <c r="Q323" s="1" t="s">
        <v>25</v>
      </c>
    </row>
    <row r="324" spans="1:17" x14ac:dyDescent="0.25">
      <c r="A324" s="1" t="s">
        <v>397</v>
      </c>
      <c r="B324" t="s">
        <v>674</v>
      </c>
      <c r="C324">
        <v>2</v>
      </c>
      <c r="D324" s="1" t="s">
        <v>27</v>
      </c>
      <c r="E324" s="1" t="s">
        <v>21</v>
      </c>
      <c r="F324" s="2">
        <v>43448</v>
      </c>
      <c r="G324" s="2">
        <v>43812</v>
      </c>
      <c r="H324" s="1" t="s">
        <v>22</v>
      </c>
      <c r="I324" s="1" t="s">
        <v>22</v>
      </c>
      <c r="J324" s="1" t="s">
        <v>57</v>
      </c>
      <c r="K324">
        <v>14025</v>
      </c>
      <c r="L324" s="2">
        <v>43760</v>
      </c>
      <c r="M324" s="1" t="s">
        <v>0</v>
      </c>
      <c r="N324" s="1" t="s">
        <v>43</v>
      </c>
      <c r="O324" s="1"/>
      <c r="P324" s="2">
        <v>43852</v>
      </c>
      <c r="Q324" s="1" t="s">
        <v>25</v>
      </c>
    </row>
    <row r="325" spans="1:17" x14ac:dyDescent="0.25">
      <c r="A325" s="1" t="s">
        <v>397</v>
      </c>
      <c r="B325" t="s">
        <v>729</v>
      </c>
      <c r="C325">
        <v>11</v>
      </c>
      <c r="D325" s="1" t="s">
        <v>98</v>
      </c>
      <c r="E325" s="1" t="s">
        <v>31</v>
      </c>
      <c r="F325" s="2">
        <v>43199</v>
      </c>
      <c r="G325" s="2">
        <v>43563</v>
      </c>
      <c r="H325" s="1" t="s">
        <v>35</v>
      </c>
      <c r="I325" s="1" t="s">
        <v>35</v>
      </c>
      <c r="J325" s="1" t="s">
        <v>23</v>
      </c>
      <c r="K325">
        <v>59851.63</v>
      </c>
      <c r="L325" s="2">
        <v>43199</v>
      </c>
      <c r="M325" s="1" t="s">
        <v>0</v>
      </c>
      <c r="N325" s="1" t="s">
        <v>24</v>
      </c>
      <c r="O325" s="1"/>
      <c r="P325" s="2">
        <v>43852</v>
      </c>
      <c r="Q325" s="1" t="s">
        <v>25</v>
      </c>
    </row>
    <row r="326" spans="1:17" x14ac:dyDescent="0.25">
      <c r="A326" s="1" t="s">
        <v>397</v>
      </c>
      <c r="B326" t="s">
        <v>452</v>
      </c>
      <c r="C326">
        <v>11</v>
      </c>
      <c r="D326" s="1" t="s">
        <v>98</v>
      </c>
      <c r="E326" s="1" t="s">
        <v>21</v>
      </c>
      <c r="F326" s="2">
        <v>43564</v>
      </c>
      <c r="G326" s="2">
        <v>43929</v>
      </c>
      <c r="H326" s="1" t="s">
        <v>35</v>
      </c>
      <c r="I326" s="1" t="s">
        <v>35</v>
      </c>
      <c r="J326" s="1" t="s">
        <v>23</v>
      </c>
      <c r="K326">
        <v>68125</v>
      </c>
      <c r="L326" s="2">
        <v>43564</v>
      </c>
      <c r="M326" s="1" t="s">
        <v>0</v>
      </c>
      <c r="N326" s="1" t="s">
        <v>23</v>
      </c>
      <c r="O326" s="1"/>
      <c r="P326" s="2">
        <v>43852</v>
      </c>
      <c r="Q326" s="1" t="s">
        <v>25</v>
      </c>
    </row>
    <row r="327" spans="1:17" x14ac:dyDescent="0.25">
      <c r="A327" s="1" t="s">
        <v>397</v>
      </c>
      <c r="B327" t="s">
        <v>673</v>
      </c>
      <c r="C327">
        <v>6</v>
      </c>
      <c r="D327" s="1" t="s">
        <v>76</v>
      </c>
      <c r="E327" s="1" t="s">
        <v>31</v>
      </c>
      <c r="F327" s="2">
        <v>43191</v>
      </c>
      <c r="G327" s="2">
        <v>43555</v>
      </c>
      <c r="H327" s="1" t="s">
        <v>35</v>
      </c>
      <c r="I327" s="1" t="s">
        <v>35</v>
      </c>
      <c r="J327" s="1" t="s">
        <v>28</v>
      </c>
      <c r="K327">
        <v>117812.5</v>
      </c>
      <c r="L327" s="2">
        <v>43191</v>
      </c>
      <c r="M327" s="1" t="s">
        <v>0</v>
      </c>
      <c r="N327" s="1" t="s">
        <v>24</v>
      </c>
      <c r="O327" s="1"/>
      <c r="P327" s="2">
        <v>43852</v>
      </c>
      <c r="Q327" s="1" t="s">
        <v>25</v>
      </c>
    </row>
    <row r="328" spans="1:17" x14ac:dyDescent="0.25">
      <c r="A328" s="1" t="s">
        <v>397</v>
      </c>
      <c r="B328" t="s">
        <v>673</v>
      </c>
      <c r="C328">
        <v>6</v>
      </c>
      <c r="D328" s="1" t="s">
        <v>76</v>
      </c>
      <c r="E328" s="1" t="s">
        <v>21</v>
      </c>
      <c r="F328" s="2">
        <v>43556</v>
      </c>
      <c r="G328" s="2">
        <v>43921</v>
      </c>
      <c r="H328" s="1" t="s">
        <v>35</v>
      </c>
      <c r="I328" s="1" t="s">
        <v>35</v>
      </c>
      <c r="J328" s="1" t="s">
        <v>23</v>
      </c>
      <c r="K328">
        <v>115625</v>
      </c>
      <c r="L328" s="2">
        <v>43556</v>
      </c>
      <c r="M328" s="1" t="s">
        <v>0</v>
      </c>
      <c r="N328" s="1" t="s">
        <v>23</v>
      </c>
      <c r="O328" s="1"/>
      <c r="P328" s="2">
        <v>43852</v>
      </c>
      <c r="Q328" s="1" t="s">
        <v>25</v>
      </c>
    </row>
    <row r="329" spans="1:17" x14ac:dyDescent="0.25">
      <c r="A329" s="1" t="s">
        <v>397</v>
      </c>
      <c r="B329" t="s">
        <v>730</v>
      </c>
      <c r="C329">
        <v>13</v>
      </c>
      <c r="D329" s="1" t="s">
        <v>135</v>
      </c>
      <c r="E329" s="1" t="s">
        <v>31</v>
      </c>
      <c r="F329" s="2">
        <v>43254</v>
      </c>
      <c r="G329" s="2">
        <v>43618</v>
      </c>
      <c r="H329" s="1" t="s">
        <v>35</v>
      </c>
      <c r="I329" s="1" t="s">
        <v>35</v>
      </c>
      <c r="J329" s="1" t="s">
        <v>23</v>
      </c>
      <c r="K329">
        <v>2930.9</v>
      </c>
      <c r="L329" s="2">
        <v>43254</v>
      </c>
      <c r="M329" s="1" t="s">
        <v>0</v>
      </c>
      <c r="N329" s="1" t="s">
        <v>24</v>
      </c>
      <c r="O329" s="1"/>
      <c r="P329" s="2">
        <v>43852</v>
      </c>
      <c r="Q329" s="1" t="s">
        <v>25</v>
      </c>
    </row>
    <row r="330" spans="1:17" x14ac:dyDescent="0.25">
      <c r="A330" s="1" t="s">
        <v>397</v>
      </c>
      <c r="B330" t="s">
        <v>731</v>
      </c>
      <c r="C330">
        <v>13</v>
      </c>
      <c r="D330" s="1" t="s">
        <v>135</v>
      </c>
      <c r="E330" s="1" t="s">
        <v>21</v>
      </c>
      <c r="F330" s="2">
        <v>43649</v>
      </c>
      <c r="G330" s="2">
        <v>44014</v>
      </c>
      <c r="H330" s="1" t="s">
        <v>35</v>
      </c>
      <c r="I330" s="1" t="s">
        <v>35</v>
      </c>
      <c r="J330" s="1" t="s">
        <v>23</v>
      </c>
      <c r="K330">
        <v>6213.24</v>
      </c>
      <c r="L330" s="2">
        <v>43649</v>
      </c>
      <c r="M330" s="1" t="s">
        <v>0</v>
      </c>
      <c r="N330" s="1" t="s">
        <v>23</v>
      </c>
      <c r="O330" s="1"/>
      <c r="P330" s="2">
        <v>43852</v>
      </c>
      <c r="Q330" s="1" t="s">
        <v>25</v>
      </c>
    </row>
    <row r="331" spans="1:17" x14ac:dyDescent="0.25">
      <c r="A331" s="1" t="s">
        <v>60</v>
      </c>
      <c r="B331" t="s">
        <v>64</v>
      </c>
      <c r="C331">
        <v>12</v>
      </c>
      <c r="D331" s="1" t="s">
        <v>65</v>
      </c>
      <c r="E331" s="1" t="s">
        <v>21</v>
      </c>
      <c r="F331" s="2">
        <v>43191</v>
      </c>
      <c r="G331" s="2">
        <v>43555</v>
      </c>
      <c r="H331" s="1" t="s">
        <v>35</v>
      </c>
      <c r="I331" s="1" t="s">
        <v>56</v>
      </c>
      <c r="J331" s="1" t="s">
        <v>23</v>
      </c>
      <c r="K331">
        <v>26443.63</v>
      </c>
      <c r="L331" s="2">
        <v>43191</v>
      </c>
      <c r="M331" s="1" t="s">
        <v>0</v>
      </c>
      <c r="N331" s="1" t="s">
        <v>24</v>
      </c>
      <c r="O331" s="1"/>
      <c r="P331" s="2">
        <v>43852</v>
      </c>
      <c r="Q331" s="1" t="s">
        <v>25</v>
      </c>
    </row>
    <row r="332" spans="1:17" x14ac:dyDescent="0.25">
      <c r="A332" s="1" t="s">
        <v>81</v>
      </c>
      <c r="B332" t="s">
        <v>88</v>
      </c>
      <c r="C332">
        <v>12</v>
      </c>
      <c r="D332" s="1" t="s">
        <v>65</v>
      </c>
      <c r="E332" s="1" t="s">
        <v>21</v>
      </c>
      <c r="F332" s="2">
        <v>43103</v>
      </c>
      <c r="G332" s="2">
        <v>43467</v>
      </c>
      <c r="H332" s="1" t="s">
        <v>22</v>
      </c>
      <c r="I332" s="1" t="s">
        <v>56</v>
      </c>
      <c r="J332" s="1" t="s">
        <v>23</v>
      </c>
      <c r="K332">
        <v>66622.350000000006</v>
      </c>
      <c r="L332" s="2">
        <v>43103</v>
      </c>
      <c r="M332" s="1" t="s">
        <v>0</v>
      </c>
      <c r="N332" s="1" t="s">
        <v>24</v>
      </c>
      <c r="O332" s="1"/>
      <c r="P332" s="2">
        <v>43852</v>
      </c>
      <c r="Q332" s="1" t="s">
        <v>25</v>
      </c>
    </row>
    <row r="333" spans="1:17" x14ac:dyDescent="0.25">
      <c r="A333" s="1" t="s">
        <v>122</v>
      </c>
      <c r="B333" t="s">
        <v>732</v>
      </c>
      <c r="C333">
        <v>12</v>
      </c>
      <c r="D333" s="1" t="s">
        <v>65</v>
      </c>
      <c r="E333" s="1" t="s">
        <v>31</v>
      </c>
      <c r="F333" s="2">
        <v>43322</v>
      </c>
      <c r="G333" s="2">
        <v>43686</v>
      </c>
      <c r="H333" s="1" t="s">
        <v>34</v>
      </c>
      <c r="I333" s="1" t="s">
        <v>56</v>
      </c>
      <c r="J333" s="1" t="s">
        <v>23</v>
      </c>
      <c r="K333">
        <v>86400</v>
      </c>
      <c r="L333" s="2">
        <v>43322</v>
      </c>
      <c r="M333" s="1" t="s">
        <v>0</v>
      </c>
      <c r="N333" s="1" t="s">
        <v>24</v>
      </c>
      <c r="O333" s="1"/>
      <c r="P333" s="2">
        <v>43852</v>
      </c>
      <c r="Q333" s="1" t="s">
        <v>25</v>
      </c>
    </row>
    <row r="334" spans="1:17" x14ac:dyDescent="0.25">
      <c r="A334" s="1" t="s">
        <v>122</v>
      </c>
      <c r="B334" t="s">
        <v>732</v>
      </c>
      <c r="C334">
        <v>12</v>
      </c>
      <c r="D334" s="1" t="s">
        <v>65</v>
      </c>
      <c r="E334" s="1" t="s">
        <v>31</v>
      </c>
      <c r="F334" s="2">
        <v>43322</v>
      </c>
      <c r="G334" s="2">
        <v>43686</v>
      </c>
      <c r="H334" s="1" t="s">
        <v>34</v>
      </c>
      <c r="I334" s="1" t="s">
        <v>56</v>
      </c>
      <c r="J334" s="1" t="s">
        <v>23</v>
      </c>
      <c r="K334">
        <v>345705</v>
      </c>
      <c r="L334" s="2">
        <v>43322</v>
      </c>
      <c r="M334" s="1" t="s">
        <v>0</v>
      </c>
      <c r="N334" s="1" t="s">
        <v>24</v>
      </c>
      <c r="O334" s="1"/>
      <c r="P334" s="2">
        <v>43852</v>
      </c>
      <c r="Q334" s="1" t="s">
        <v>25</v>
      </c>
    </row>
    <row r="335" spans="1:17" x14ac:dyDescent="0.25">
      <c r="A335" s="1" t="s">
        <v>122</v>
      </c>
      <c r="B335" t="s">
        <v>127</v>
      </c>
      <c r="C335">
        <v>12</v>
      </c>
      <c r="D335" s="1" t="s">
        <v>65</v>
      </c>
      <c r="E335" s="1" t="s">
        <v>21</v>
      </c>
      <c r="F335" s="2">
        <v>43282</v>
      </c>
      <c r="G335" s="2">
        <v>43646</v>
      </c>
      <c r="H335" s="1" t="s">
        <v>35</v>
      </c>
      <c r="I335" s="1" t="s">
        <v>56</v>
      </c>
      <c r="J335" s="1" t="s">
        <v>23</v>
      </c>
      <c r="K335">
        <v>1183.3800000000001</v>
      </c>
      <c r="L335" s="2">
        <v>43282</v>
      </c>
      <c r="M335" s="1" t="s">
        <v>0</v>
      </c>
      <c r="N335" s="1" t="s">
        <v>24</v>
      </c>
      <c r="O335" s="1"/>
      <c r="P335" s="2">
        <v>43852</v>
      </c>
      <c r="Q335" s="1" t="s">
        <v>25</v>
      </c>
    </row>
    <row r="336" spans="1:17" x14ac:dyDescent="0.25">
      <c r="A336" s="1" t="s">
        <v>122</v>
      </c>
      <c r="B336" t="s">
        <v>733</v>
      </c>
      <c r="C336">
        <v>12</v>
      </c>
      <c r="D336" s="1" t="s">
        <v>65</v>
      </c>
      <c r="E336" s="1" t="s">
        <v>31</v>
      </c>
      <c r="F336" s="2">
        <v>43191</v>
      </c>
      <c r="G336" s="2">
        <v>43555</v>
      </c>
      <c r="H336" s="1" t="s">
        <v>35</v>
      </c>
      <c r="I336" s="1" t="s">
        <v>56</v>
      </c>
      <c r="J336" s="1" t="s">
        <v>23</v>
      </c>
      <c r="K336">
        <v>5075.5</v>
      </c>
      <c r="L336" s="2">
        <v>43191</v>
      </c>
      <c r="M336" s="1" t="s">
        <v>0</v>
      </c>
      <c r="N336" s="1" t="s">
        <v>24</v>
      </c>
      <c r="O336" s="1"/>
      <c r="P336" s="2">
        <v>43852</v>
      </c>
      <c r="Q336" s="1" t="s">
        <v>25</v>
      </c>
    </row>
    <row r="337" spans="1:17" x14ac:dyDescent="0.25">
      <c r="A337" s="1" t="s">
        <v>133</v>
      </c>
      <c r="B337" t="s">
        <v>734</v>
      </c>
      <c r="C337">
        <v>12</v>
      </c>
      <c r="D337" s="1" t="s">
        <v>65</v>
      </c>
      <c r="E337" s="1" t="s">
        <v>31</v>
      </c>
      <c r="F337" s="2">
        <v>43123</v>
      </c>
      <c r="G337" s="2">
        <v>43487</v>
      </c>
      <c r="H337" s="1" t="s">
        <v>131</v>
      </c>
      <c r="I337" s="1" t="s">
        <v>56</v>
      </c>
      <c r="J337" s="1" t="s">
        <v>23</v>
      </c>
      <c r="K337">
        <v>1072.3399999999999</v>
      </c>
      <c r="L337" s="2">
        <v>43123</v>
      </c>
      <c r="M337" s="1" t="s">
        <v>0</v>
      </c>
      <c r="N337" s="1" t="s">
        <v>24</v>
      </c>
      <c r="O337" s="1"/>
      <c r="P337" s="2">
        <v>43852</v>
      </c>
      <c r="Q337" s="1" t="s">
        <v>25</v>
      </c>
    </row>
    <row r="338" spans="1:17" x14ac:dyDescent="0.25">
      <c r="A338" s="1" t="s">
        <v>182</v>
      </c>
      <c r="B338" t="s">
        <v>194</v>
      </c>
      <c r="C338">
        <v>12</v>
      </c>
      <c r="D338" s="1" t="s">
        <v>65</v>
      </c>
      <c r="E338" s="1" t="s">
        <v>31</v>
      </c>
      <c r="F338" s="2">
        <v>43274</v>
      </c>
      <c r="G338" s="2">
        <v>43638</v>
      </c>
      <c r="H338" s="1" t="s">
        <v>34</v>
      </c>
      <c r="I338" s="1" t="s">
        <v>56</v>
      </c>
      <c r="J338" s="1" t="s">
        <v>23</v>
      </c>
      <c r="K338">
        <v>8269.74</v>
      </c>
      <c r="L338" s="2">
        <v>43274</v>
      </c>
      <c r="M338" s="1" t="s">
        <v>0</v>
      </c>
      <c r="N338" s="1" t="s">
        <v>43</v>
      </c>
      <c r="O338" s="1"/>
      <c r="P338" s="2">
        <v>43852</v>
      </c>
      <c r="Q338" s="1" t="s">
        <v>25</v>
      </c>
    </row>
    <row r="339" spans="1:17" x14ac:dyDescent="0.25">
      <c r="A339" s="1" t="s">
        <v>182</v>
      </c>
      <c r="B339" t="s">
        <v>194</v>
      </c>
      <c r="C339">
        <v>12</v>
      </c>
      <c r="D339" s="1" t="s">
        <v>65</v>
      </c>
      <c r="E339" s="1" t="s">
        <v>31</v>
      </c>
      <c r="F339" s="2">
        <v>43274</v>
      </c>
      <c r="G339" s="2">
        <v>43638</v>
      </c>
      <c r="H339" s="1" t="s">
        <v>34</v>
      </c>
      <c r="I339" s="1" t="s">
        <v>56</v>
      </c>
      <c r="J339" s="1" t="s">
        <v>23</v>
      </c>
      <c r="K339">
        <v>8269.74</v>
      </c>
      <c r="L339" s="2">
        <v>43274</v>
      </c>
      <c r="M339" s="1" t="s">
        <v>0</v>
      </c>
      <c r="N339" s="1" t="s">
        <v>43</v>
      </c>
      <c r="O339" s="1"/>
      <c r="P339" s="2">
        <v>43852</v>
      </c>
      <c r="Q339" s="1" t="s">
        <v>25</v>
      </c>
    </row>
    <row r="340" spans="1:17" x14ac:dyDescent="0.25">
      <c r="A340" s="1" t="s">
        <v>182</v>
      </c>
      <c r="B340" t="s">
        <v>194</v>
      </c>
      <c r="C340">
        <v>12</v>
      </c>
      <c r="D340" s="1" t="s">
        <v>65</v>
      </c>
      <c r="E340" s="1" t="s">
        <v>31</v>
      </c>
      <c r="F340" s="2">
        <v>43274</v>
      </c>
      <c r="G340" s="2">
        <v>43638</v>
      </c>
      <c r="H340" s="1" t="s">
        <v>34</v>
      </c>
      <c r="I340" s="1" t="s">
        <v>56</v>
      </c>
      <c r="J340" s="1" t="s">
        <v>23</v>
      </c>
      <c r="K340">
        <v>5891</v>
      </c>
      <c r="L340" s="2">
        <v>43500</v>
      </c>
      <c r="M340" s="1" t="s">
        <v>0</v>
      </c>
      <c r="N340" s="1" t="s">
        <v>43</v>
      </c>
      <c r="O340" s="1"/>
      <c r="P340" s="2">
        <v>43852</v>
      </c>
      <c r="Q340" s="1" t="s">
        <v>25</v>
      </c>
    </row>
    <row r="341" spans="1:17" x14ac:dyDescent="0.25">
      <c r="A341" s="1" t="s">
        <v>182</v>
      </c>
      <c r="B341" t="s">
        <v>194</v>
      </c>
      <c r="C341">
        <v>12</v>
      </c>
      <c r="D341" s="1" t="s">
        <v>65</v>
      </c>
      <c r="E341" s="1" t="s">
        <v>31</v>
      </c>
      <c r="F341" s="2">
        <v>43274</v>
      </c>
      <c r="G341" s="2">
        <v>43638</v>
      </c>
      <c r="H341" s="1" t="s">
        <v>34</v>
      </c>
      <c r="I341" s="1" t="s">
        <v>56</v>
      </c>
      <c r="J341" s="1" t="s">
        <v>23</v>
      </c>
      <c r="K341">
        <v>5891</v>
      </c>
      <c r="L341" s="2">
        <v>43500</v>
      </c>
      <c r="M341" s="1" t="s">
        <v>0</v>
      </c>
      <c r="N341" s="1" t="s">
        <v>43</v>
      </c>
      <c r="O341" s="1"/>
      <c r="P341" s="2">
        <v>43852</v>
      </c>
      <c r="Q341" s="1" t="s">
        <v>25</v>
      </c>
    </row>
    <row r="342" spans="1:17" x14ac:dyDescent="0.25">
      <c r="A342" s="1" t="s">
        <v>182</v>
      </c>
      <c r="B342" t="s">
        <v>195</v>
      </c>
      <c r="C342">
        <v>12</v>
      </c>
      <c r="D342" s="1" t="s">
        <v>65</v>
      </c>
      <c r="E342" s="1" t="s">
        <v>31</v>
      </c>
      <c r="F342" s="2">
        <v>43274</v>
      </c>
      <c r="G342" s="2">
        <v>43638</v>
      </c>
      <c r="H342" s="1" t="s">
        <v>35</v>
      </c>
      <c r="I342" s="1" t="s">
        <v>56</v>
      </c>
      <c r="J342" s="1" t="s">
        <v>23</v>
      </c>
      <c r="K342">
        <v>2720.25</v>
      </c>
      <c r="L342" s="2">
        <v>43274</v>
      </c>
      <c r="M342" s="1" t="s">
        <v>0</v>
      </c>
      <c r="N342" s="1" t="s">
        <v>24</v>
      </c>
      <c r="O342" s="1"/>
      <c r="P342" s="2">
        <v>43852</v>
      </c>
      <c r="Q342" s="1" t="s">
        <v>25</v>
      </c>
    </row>
    <row r="343" spans="1:17" x14ac:dyDescent="0.25">
      <c r="A343" s="1" t="s">
        <v>182</v>
      </c>
      <c r="B343" t="s">
        <v>196</v>
      </c>
      <c r="C343">
        <v>12</v>
      </c>
      <c r="D343" s="1" t="s">
        <v>65</v>
      </c>
      <c r="E343" s="1" t="s">
        <v>31</v>
      </c>
      <c r="F343" s="2">
        <v>43274</v>
      </c>
      <c r="G343" s="2">
        <v>43638</v>
      </c>
      <c r="H343" s="1" t="s">
        <v>35</v>
      </c>
      <c r="I343" s="1" t="s">
        <v>56</v>
      </c>
      <c r="J343" s="1" t="s">
        <v>23</v>
      </c>
      <c r="K343">
        <v>375</v>
      </c>
      <c r="L343" s="2">
        <v>43274</v>
      </c>
      <c r="M343" s="1" t="s">
        <v>0</v>
      </c>
      <c r="N343" s="1" t="s">
        <v>24</v>
      </c>
      <c r="O343" s="1"/>
      <c r="P343" s="2">
        <v>43852</v>
      </c>
      <c r="Q343" s="1" t="s">
        <v>25</v>
      </c>
    </row>
    <row r="344" spans="1:17" x14ac:dyDescent="0.25">
      <c r="A344" s="1" t="s">
        <v>182</v>
      </c>
      <c r="B344" t="s">
        <v>200</v>
      </c>
      <c r="C344">
        <v>12</v>
      </c>
      <c r="D344" s="1" t="s">
        <v>65</v>
      </c>
      <c r="E344" s="1" t="s">
        <v>31</v>
      </c>
      <c r="F344" s="2">
        <v>43274</v>
      </c>
      <c r="G344" s="2">
        <v>43638</v>
      </c>
      <c r="H344" s="1" t="s">
        <v>39</v>
      </c>
      <c r="I344" s="1" t="s">
        <v>56</v>
      </c>
      <c r="J344" s="1" t="s">
        <v>23</v>
      </c>
      <c r="K344">
        <v>2440.25</v>
      </c>
      <c r="L344" s="2">
        <v>43274</v>
      </c>
      <c r="M344" s="1" t="s">
        <v>0</v>
      </c>
      <c r="N344" s="1" t="s">
        <v>24</v>
      </c>
      <c r="O344" s="1"/>
      <c r="P344" s="2">
        <v>43852</v>
      </c>
      <c r="Q344" s="1" t="s">
        <v>25</v>
      </c>
    </row>
    <row r="345" spans="1:17" x14ac:dyDescent="0.25">
      <c r="A345" s="1" t="s">
        <v>182</v>
      </c>
      <c r="B345" t="s">
        <v>735</v>
      </c>
      <c r="C345">
        <v>12</v>
      </c>
      <c r="D345" s="1" t="s">
        <v>65</v>
      </c>
      <c r="E345" s="1" t="s">
        <v>31</v>
      </c>
      <c r="F345" s="2">
        <v>43155</v>
      </c>
      <c r="G345" s="2">
        <v>43519</v>
      </c>
      <c r="H345" s="1" t="s">
        <v>35</v>
      </c>
      <c r="I345" s="1" t="s">
        <v>56</v>
      </c>
      <c r="J345" s="1" t="s">
        <v>23</v>
      </c>
      <c r="K345">
        <v>6250</v>
      </c>
      <c r="L345" s="2">
        <v>43155</v>
      </c>
      <c r="M345" s="1" t="s">
        <v>0</v>
      </c>
      <c r="N345" s="1" t="s">
        <v>24</v>
      </c>
      <c r="O345" s="1"/>
      <c r="P345" s="2">
        <v>43852</v>
      </c>
      <c r="Q345" s="1" t="s">
        <v>25</v>
      </c>
    </row>
    <row r="346" spans="1:17" x14ac:dyDescent="0.25">
      <c r="A346" s="1" t="s">
        <v>182</v>
      </c>
      <c r="B346" t="s">
        <v>209</v>
      </c>
      <c r="C346">
        <v>12</v>
      </c>
      <c r="D346" s="1" t="s">
        <v>65</v>
      </c>
      <c r="E346" s="1" t="s">
        <v>31</v>
      </c>
      <c r="F346" s="2">
        <v>43157</v>
      </c>
      <c r="G346" s="2">
        <v>43521</v>
      </c>
      <c r="H346" s="1" t="s">
        <v>35</v>
      </c>
      <c r="I346" s="1" t="s">
        <v>56</v>
      </c>
      <c r="J346" s="1" t="s">
        <v>23</v>
      </c>
      <c r="K346">
        <v>12500</v>
      </c>
      <c r="L346" s="2">
        <v>43157</v>
      </c>
      <c r="M346" s="1" t="s">
        <v>0</v>
      </c>
      <c r="N346" s="1" t="s">
        <v>24</v>
      </c>
      <c r="O346" s="1"/>
      <c r="P346" s="2">
        <v>43852</v>
      </c>
      <c r="Q346" s="1" t="s">
        <v>25</v>
      </c>
    </row>
    <row r="347" spans="1:17" x14ac:dyDescent="0.25">
      <c r="A347" s="1" t="s">
        <v>218</v>
      </c>
      <c r="B347" t="s">
        <v>235</v>
      </c>
      <c r="C347">
        <v>12</v>
      </c>
      <c r="D347" s="1" t="s">
        <v>65</v>
      </c>
      <c r="E347" s="1" t="s">
        <v>21</v>
      </c>
      <c r="F347" s="2">
        <v>43435</v>
      </c>
      <c r="G347" s="2">
        <v>43799</v>
      </c>
      <c r="H347" s="1" t="s">
        <v>34</v>
      </c>
      <c r="I347" s="1" t="s">
        <v>56</v>
      </c>
      <c r="J347" s="1" t="s">
        <v>23</v>
      </c>
      <c r="K347">
        <v>231094.04</v>
      </c>
      <c r="L347" s="2">
        <v>43435</v>
      </c>
      <c r="M347" s="1" t="s">
        <v>0</v>
      </c>
      <c r="N347" s="1" t="s">
        <v>23</v>
      </c>
      <c r="O347" s="1"/>
      <c r="P347" s="2">
        <v>43852</v>
      </c>
      <c r="Q347" s="1" t="s">
        <v>25</v>
      </c>
    </row>
    <row r="348" spans="1:17" x14ac:dyDescent="0.25">
      <c r="A348" s="1" t="s">
        <v>287</v>
      </c>
      <c r="B348" t="s">
        <v>736</v>
      </c>
      <c r="C348">
        <v>12</v>
      </c>
      <c r="D348" s="1" t="s">
        <v>65</v>
      </c>
      <c r="E348" s="1" t="s">
        <v>31</v>
      </c>
      <c r="F348" s="2">
        <v>43168</v>
      </c>
      <c r="G348" s="2">
        <v>43532</v>
      </c>
      <c r="H348" s="1" t="s">
        <v>35</v>
      </c>
      <c r="I348" s="1" t="s">
        <v>56</v>
      </c>
      <c r="J348" s="1" t="s">
        <v>23</v>
      </c>
      <c r="K348">
        <v>25000</v>
      </c>
      <c r="L348" s="2">
        <v>43168</v>
      </c>
      <c r="M348" s="1" t="s">
        <v>0</v>
      </c>
      <c r="N348" s="1" t="s">
        <v>24</v>
      </c>
      <c r="O348" s="1"/>
      <c r="P348" s="2">
        <v>43852</v>
      </c>
      <c r="Q348" s="1" t="s">
        <v>25</v>
      </c>
    </row>
    <row r="349" spans="1:17" x14ac:dyDescent="0.25">
      <c r="A349" s="1" t="s">
        <v>318</v>
      </c>
      <c r="B349" t="s">
        <v>321</v>
      </c>
      <c r="C349">
        <v>12</v>
      </c>
      <c r="D349" s="1" t="s">
        <v>65</v>
      </c>
      <c r="E349" s="1" t="s">
        <v>21</v>
      </c>
      <c r="F349" s="2">
        <v>43448</v>
      </c>
      <c r="G349" s="2">
        <v>43812</v>
      </c>
      <c r="H349" s="1" t="s">
        <v>22</v>
      </c>
      <c r="I349" s="1" t="s">
        <v>56</v>
      </c>
      <c r="J349" s="1" t="s">
        <v>57</v>
      </c>
      <c r="K349">
        <v>5659.5</v>
      </c>
      <c r="L349" s="2">
        <v>43448</v>
      </c>
      <c r="M349" s="1" t="s">
        <v>0</v>
      </c>
      <c r="N349" s="1" t="s">
        <v>24</v>
      </c>
      <c r="O349" s="1"/>
      <c r="P349" s="2">
        <v>43852</v>
      </c>
      <c r="Q349" s="1" t="s">
        <v>25</v>
      </c>
    </row>
    <row r="350" spans="1:17" x14ac:dyDescent="0.25">
      <c r="A350" s="1" t="s">
        <v>318</v>
      </c>
      <c r="B350" t="s">
        <v>332</v>
      </c>
      <c r="C350">
        <v>12</v>
      </c>
      <c r="D350" s="1" t="s">
        <v>65</v>
      </c>
      <c r="E350" s="1" t="s">
        <v>31</v>
      </c>
      <c r="F350" s="2">
        <v>43246</v>
      </c>
      <c r="G350" s="2">
        <v>43610</v>
      </c>
      <c r="H350" s="1" t="s">
        <v>131</v>
      </c>
      <c r="I350" s="1" t="s">
        <v>56</v>
      </c>
      <c r="J350" s="1" t="s">
        <v>23</v>
      </c>
      <c r="K350">
        <v>869.63</v>
      </c>
      <c r="L350" s="2">
        <v>43246</v>
      </c>
      <c r="M350" s="1" t="s">
        <v>0</v>
      </c>
      <c r="N350" s="1" t="s">
        <v>24</v>
      </c>
      <c r="O350" s="1"/>
      <c r="P350" s="2">
        <v>43852</v>
      </c>
      <c r="Q350" s="1" t="s">
        <v>25</v>
      </c>
    </row>
    <row r="351" spans="1:17" x14ac:dyDescent="0.25">
      <c r="A351" s="1" t="s">
        <v>397</v>
      </c>
      <c r="B351" t="s">
        <v>737</v>
      </c>
      <c r="C351">
        <v>12</v>
      </c>
      <c r="D351" s="1" t="s">
        <v>65</v>
      </c>
      <c r="E351" s="1" t="s">
        <v>21</v>
      </c>
      <c r="F351" s="2">
        <v>43110</v>
      </c>
      <c r="G351" s="2">
        <v>43251</v>
      </c>
      <c r="H351" s="1" t="s">
        <v>35</v>
      </c>
      <c r="I351" s="1" t="s">
        <v>56</v>
      </c>
      <c r="J351" s="1" t="s">
        <v>23</v>
      </c>
      <c r="K351">
        <v>12084.5</v>
      </c>
      <c r="L351" s="2">
        <v>43110</v>
      </c>
      <c r="M351" s="1" t="s">
        <v>0</v>
      </c>
      <c r="N351" s="1" t="s">
        <v>24</v>
      </c>
      <c r="O351" s="1"/>
      <c r="P351" s="2">
        <v>43852</v>
      </c>
      <c r="Q351" s="1" t="s">
        <v>25</v>
      </c>
    </row>
    <row r="352" spans="1:17" x14ac:dyDescent="0.25">
      <c r="A352" s="1" t="s">
        <v>397</v>
      </c>
      <c r="B352" t="s">
        <v>432</v>
      </c>
      <c r="C352">
        <v>12</v>
      </c>
      <c r="D352" s="1" t="s">
        <v>65</v>
      </c>
      <c r="E352" s="1" t="s">
        <v>21</v>
      </c>
      <c r="F352" s="2">
        <v>43388</v>
      </c>
      <c r="G352" s="2">
        <v>43752</v>
      </c>
      <c r="H352" s="1" t="s">
        <v>32</v>
      </c>
      <c r="I352" s="1" t="s">
        <v>56</v>
      </c>
      <c r="J352" s="1" t="s">
        <v>57</v>
      </c>
      <c r="K352">
        <v>16387.5</v>
      </c>
      <c r="L352" s="2">
        <v>43388</v>
      </c>
      <c r="M352" s="1" t="s">
        <v>0</v>
      </c>
      <c r="N352" s="1" t="s">
        <v>24</v>
      </c>
      <c r="O352" s="1"/>
      <c r="P352" s="2">
        <v>43852</v>
      </c>
      <c r="Q352" s="1" t="s">
        <v>25</v>
      </c>
    </row>
    <row r="353" spans="1:17" x14ac:dyDescent="0.25">
      <c r="A353" s="1" t="s">
        <v>463</v>
      </c>
      <c r="B353" t="s">
        <v>738</v>
      </c>
      <c r="C353">
        <v>12</v>
      </c>
      <c r="D353" s="1" t="s">
        <v>65</v>
      </c>
      <c r="E353" s="1" t="s">
        <v>21</v>
      </c>
      <c r="F353" s="2">
        <v>43191</v>
      </c>
      <c r="G353" s="2">
        <v>43555</v>
      </c>
      <c r="H353" s="1" t="s">
        <v>35</v>
      </c>
      <c r="I353" s="1" t="s">
        <v>56</v>
      </c>
      <c r="J353" s="1" t="s">
        <v>23</v>
      </c>
      <c r="K353">
        <v>48652.25</v>
      </c>
      <c r="L353" s="2">
        <v>43191</v>
      </c>
      <c r="M353" s="1" t="s">
        <v>0</v>
      </c>
      <c r="N353" s="1" t="s">
        <v>24</v>
      </c>
      <c r="O353" s="1"/>
      <c r="P353" s="2">
        <v>43852</v>
      </c>
      <c r="Q353" s="1" t="s">
        <v>25</v>
      </c>
    </row>
    <row r="354" spans="1:17" x14ac:dyDescent="0.25">
      <c r="A354" s="1" t="s">
        <v>54</v>
      </c>
      <c r="B354" t="s">
        <v>725</v>
      </c>
      <c r="C354">
        <v>3</v>
      </c>
      <c r="D354" s="1" t="s">
        <v>55</v>
      </c>
      <c r="E354" s="1" t="s">
        <v>21</v>
      </c>
      <c r="F354" s="2">
        <v>43703</v>
      </c>
      <c r="G354" s="2">
        <v>44068</v>
      </c>
      <c r="H354" s="1" t="s">
        <v>34</v>
      </c>
      <c r="I354" s="1" t="s">
        <v>56</v>
      </c>
      <c r="J354" s="1" t="s">
        <v>57</v>
      </c>
      <c r="K354">
        <v>2089.25</v>
      </c>
      <c r="L354" s="2">
        <v>43703</v>
      </c>
      <c r="M354" s="1" t="s">
        <v>0</v>
      </c>
      <c r="N354" s="1" t="s">
        <v>24</v>
      </c>
      <c r="O354" s="1"/>
      <c r="P354" s="2">
        <v>43852</v>
      </c>
      <c r="Q354" s="1" t="s">
        <v>25</v>
      </c>
    </row>
    <row r="355" spans="1:17" x14ac:dyDescent="0.25">
      <c r="A355" s="1" t="s">
        <v>54</v>
      </c>
      <c r="B355" t="s">
        <v>58</v>
      </c>
      <c r="C355">
        <v>3</v>
      </c>
      <c r="D355" s="1" t="s">
        <v>55</v>
      </c>
      <c r="E355" s="1" t="s">
        <v>21</v>
      </c>
      <c r="F355" s="2">
        <v>43466</v>
      </c>
      <c r="G355" s="2">
        <v>43830</v>
      </c>
      <c r="H355" s="1" t="s">
        <v>22</v>
      </c>
      <c r="I355" s="1" t="s">
        <v>56</v>
      </c>
      <c r="J355" s="1" t="s">
        <v>57</v>
      </c>
      <c r="K355">
        <v>21768.61</v>
      </c>
      <c r="L355" s="2">
        <v>43466</v>
      </c>
      <c r="M355" s="1" t="s">
        <v>0</v>
      </c>
      <c r="N355" s="1" t="s">
        <v>24</v>
      </c>
      <c r="O355" s="1"/>
      <c r="P355" s="2">
        <v>43852</v>
      </c>
      <c r="Q355" s="1" t="s">
        <v>25</v>
      </c>
    </row>
    <row r="356" spans="1:17" x14ac:dyDescent="0.25">
      <c r="A356" s="1" t="s">
        <v>54</v>
      </c>
      <c r="B356" t="s">
        <v>59</v>
      </c>
      <c r="C356">
        <v>3</v>
      </c>
      <c r="D356" s="1" t="s">
        <v>55</v>
      </c>
      <c r="E356" s="1" t="s">
        <v>21</v>
      </c>
      <c r="F356" s="2">
        <v>43466</v>
      </c>
      <c r="G356" s="2">
        <v>43830</v>
      </c>
      <c r="H356" s="1" t="s">
        <v>35</v>
      </c>
      <c r="I356" s="1" t="s">
        <v>56</v>
      </c>
      <c r="J356" s="1" t="s">
        <v>57</v>
      </c>
      <c r="K356">
        <v>12019.2</v>
      </c>
      <c r="L356" s="2">
        <v>43466</v>
      </c>
      <c r="M356" s="1" t="s">
        <v>0</v>
      </c>
      <c r="N356" s="1" t="s">
        <v>24</v>
      </c>
      <c r="O356" s="1"/>
      <c r="P356" s="2">
        <v>43852</v>
      </c>
      <c r="Q356" s="1" t="s">
        <v>25</v>
      </c>
    </row>
    <row r="357" spans="1:17" x14ac:dyDescent="0.25">
      <c r="A357" s="1" t="s">
        <v>60</v>
      </c>
      <c r="B357" t="s">
        <v>739</v>
      </c>
      <c r="C357">
        <v>3</v>
      </c>
      <c r="D357" s="1" t="s">
        <v>55</v>
      </c>
      <c r="E357" s="1" t="s">
        <v>21</v>
      </c>
      <c r="F357" s="2">
        <v>43191</v>
      </c>
      <c r="G357" s="2">
        <v>43555</v>
      </c>
      <c r="H357" s="1" t="s">
        <v>34</v>
      </c>
      <c r="I357" s="1" t="s">
        <v>56</v>
      </c>
      <c r="J357" s="1" t="s">
        <v>23</v>
      </c>
      <c r="K357">
        <v>66937.72</v>
      </c>
      <c r="L357" s="2">
        <v>43191</v>
      </c>
      <c r="M357" s="1" t="s">
        <v>0</v>
      </c>
      <c r="N357" s="1" t="s">
        <v>24</v>
      </c>
      <c r="O357" s="1"/>
      <c r="P357" s="2">
        <v>43852</v>
      </c>
      <c r="Q357" s="1" t="s">
        <v>25</v>
      </c>
    </row>
    <row r="358" spans="1:17" x14ac:dyDescent="0.25">
      <c r="A358" s="1" t="s">
        <v>60</v>
      </c>
      <c r="B358" t="s">
        <v>61</v>
      </c>
      <c r="C358">
        <v>3</v>
      </c>
      <c r="D358" s="1" t="s">
        <v>55</v>
      </c>
      <c r="E358" s="1" t="s">
        <v>21</v>
      </c>
      <c r="F358" s="2">
        <v>43231</v>
      </c>
      <c r="G358" s="2">
        <v>43595</v>
      </c>
      <c r="H358" s="1" t="s">
        <v>22</v>
      </c>
      <c r="I358" s="1" t="s">
        <v>56</v>
      </c>
      <c r="J358" s="1" t="s">
        <v>23</v>
      </c>
      <c r="K358">
        <v>78374.84</v>
      </c>
      <c r="L358" s="2">
        <v>43231</v>
      </c>
      <c r="M358" s="1" t="s">
        <v>0</v>
      </c>
      <c r="N358" s="1" t="s">
        <v>24</v>
      </c>
      <c r="O358" s="1"/>
      <c r="P358" s="2">
        <v>43852</v>
      </c>
      <c r="Q358" s="1" t="s">
        <v>25</v>
      </c>
    </row>
    <row r="359" spans="1:17" x14ac:dyDescent="0.25">
      <c r="A359" s="1" t="s">
        <v>60</v>
      </c>
      <c r="B359" t="s">
        <v>740</v>
      </c>
      <c r="C359">
        <v>3</v>
      </c>
      <c r="D359" s="1" t="s">
        <v>55</v>
      </c>
      <c r="E359" s="1" t="s">
        <v>21</v>
      </c>
      <c r="F359" s="2">
        <v>43191</v>
      </c>
      <c r="G359" s="2">
        <v>43555</v>
      </c>
      <c r="H359" s="1" t="s">
        <v>34</v>
      </c>
      <c r="I359" s="1" t="s">
        <v>56</v>
      </c>
      <c r="J359" s="1" t="s">
        <v>23</v>
      </c>
      <c r="K359">
        <v>4715.63</v>
      </c>
      <c r="L359" s="2">
        <v>43191</v>
      </c>
      <c r="M359" s="1" t="s">
        <v>0</v>
      </c>
      <c r="N359" s="1" t="s">
        <v>24</v>
      </c>
      <c r="O359" s="1"/>
      <c r="P359" s="2">
        <v>43852</v>
      </c>
      <c r="Q359" s="1" t="s">
        <v>25</v>
      </c>
    </row>
    <row r="360" spans="1:17" x14ac:dyDescent="0.25">
      <c r="A360" s="1" t="s">
        <v>60</v>
      </c>
      <c r="B360" t="s">
        <v>737</v>
      </c>
      <c r="C360">
        <v>3</v>
      </c>
      <c r="D360" s="1" t="s">
        <v>55</v>
      </c>
      <c r="E360" s="1" t="s">
        <v>21</v>
      </c>
      <c r="F360" s="2">
        <v>43191</v>
      </c>
      <c r="G360" s="2">
        <v>43555</v>
      </c>
      <c r="H360" s="1" t="s">
        <v>35</v>
      </c>
      <c r="I360" s="1" t="s">
        <v>56</v>
      </c>
      <c r="J360" s="1" t="s">
        <v>23</v>
      </c>
      <c r="K360">
        <v>22755.25</v>
      </c>
      <c r="L360" s="2">
        <v>43191</v>
      </c>
      <c r="M360" s="1" t="s">
        <v>0</v>
      </c>
      <c r="N360" s="1" t="s">
        <v>24</v>
      </c>
      <c r="O360" s="1"/>
      <c r="P360" s="2">
        <v>43852</v>
      </c>
      <c r="Q360" s="1" t="s">
        <v>25</v>
      </c>
    </row>
    <row r="361" spans="1:17" x14ac:dyDescent="0.25">
      <c r="A361" s="1" t="s">
        <v>78</v>
      </c>
      <c r="B361" t="s">
        <v>79</v>
      </c>
      <c r="C361">
        <v>3</v>
      </c>
      <c r="D361" s="1" t="s">
        <v>55</v>
      </c>
      <c r="E361" s="1" t="s">
        <v>31</v>
      </c>
      <c r="F361" s="2">
        <v>43160</v>
      </c>
      <c r="G361" s="2">
        <v>43524</v>
      </c>
      <c r="H361" s="1" t="s">
        <v>22</v>
      </c>
      <c r="I361" s="1" t="s">
        <v>56</v>
      </c>
      <c r="J361" s="1" t="s">
        <v>23</v>
      </c>
      <c r="K361">
        <v>16335</v>
      </c>
      <c r="L361" s="2">
        <v>43160</v>
      </c>
      <c r="M361" s="1" t="s">
        <v>0</v>
      </c>
      <c r="N361" s="1" t="s">
        <v>24</v>
      </c>
      <c r="O361" s="1"/>
      <c r="P361" s="2">
        <v>43852</v>
      </c>
      <c r="Q361" s="1" t="s">
        <v>25</v>
      </c>
    </row>
    <row r="362" spans="1:17" x14ac:dyDescent="0.25">
      <c r="A362" s="1" t="s">
        <v>78</v>
      </c>
      <c r="B362" t="s">
        <v>80</v>
      </c>
      <c r="C362">
        <v>3</v>
      </c>
      <c r="D362" s="1" t="s">
        <v>55</v>
      </c>
      <c r="E362" s="1" t="s">
        <v>21</v>
      </c>
      <c r="F362" s="2">
        <v>43525</v>
      </c>
      <c r="G362" s="2">
        <v>43890</v>
      </c>
      <c r="H362" s="1" t="s">
        <v>22</v>
      </c>
      <c r="I362" s="1" t="s">
        <v>56</v>
      </c>
      <c r="J362" s="1" t="s">
        <v>23</v>
      </c>
      <c r="K362">
        <v>18562.5</v>
      </c>
      <c r="L362" s="2">
        <v>43525</v>
      </c>
      <c r="M362" s="1" t="s">
        <v>0</v>
      </c>
      <c r="N362" s="1" t="s">
        <v>23</v>
      </c>
      <c r="O362" s="1"/>
      <c r="P362" s="2">
        <v>43852</v>
      </c>
      <c r="Q362" s="1" t="s">
        <v>25</v>
      </c>
    </row>
    <row r="363" spans="1:17" x14ac:dyDescent="0.25">
      <c r="A363" s="1" t="s">
        <v>122</v>
      </c>
      <c r="B363" t="s">
        <v>741</v>
      </c>
      <c r="C363">
        <v>3</v>
      </c>
      <c r="D363" s="1" t="s">
        <v>55</v>
      </c>
      <c r="E363" s="1" t="s">
        <v>31</v>
      </c>
      <c r="F363" s="2">
        <v>43348</v>
      </c>
      <c r="G363" s="2">
        <v>43712</v>
      </c>
      <c r="H363" s="1" t="s">
        <v>34</v>
      </c>
      <c r="I363" s="1" t="s">
        <v>56</v>
      </c>
      <c r="J363" s="1" t="s">
        <v>23</v>
      </c>
      <c r="K363">
        <v>6058.38</v>
      </c>
      <c r="L363" s="2">
        <v>43348</v>
      </c>
      <c r="M363" s="1" t="s">
        <v>0</v>
      </c>
      <c r="N363" s="1" t="s">
        <v>24</v>
      </c>
      <c r="O363" s="1"/>
      <c r="P363" s="2">
        <v>43852</v>
      </c>
      <c r="Q363" s="1" t="s">
        <v>25</v>
      </c>
    </row>
    <row r="364" spans="1:17" x14ac:dyDescent="0.25">
      <c r="A364" s="1" t="s">
        <v>122</v>
      </c>
      <c r="B364" t="s">
        <v>742</v>
      </c>
      <c r="C364">
        <v>3</v>
      </c>
      <c r="D364" s="1" t="s">
        <v>55</v>
      </c>
      <c r="E364" s="1" t="s">
        <v>21</v>
      </c>
      <c r="F364" s="2">
        <v>43025</v>
      </c>
      <c r="G364" s="2">
        <v>43389</v>
      </c>
      <c r="H364" s="1" t="s">
        <v>32</v>
      </c>
      <c r="I364" s="1" t="s">
        <v>56</v>
      </c>
      <c r="J364" s="1" t="s">
        <v>23</v>
      </c>
      <c r="K364">
        <v>29608.99</v>
      </c>
      <c r="L364" s="2">
        <v>43025</v>
      </c>
      <c r="M364" s="1" t="s">
        <v>0</v>
      </c>
      <c r="N364" s="1" t="s">
        <v>24</v>
      </c>
      <c r="O364" s="1"/>
      <c r="P364" s="2">
        <v>43852</v>
      </c>
      <c r="Q364" s="1" t="s">
        <v>25</v>
      </c>
    </row>
    <row r="365" spans="1:17" x14ac:dyDescent="0.25">
      <c r="A365" s="1" t="s">
        <v>122</v>
      </c>
      <c r="B365" t="s">
        <v>742</v>
      </c>
      <c r="C365">
        <v>3</v>
      </c>
      <c r="D365" s="1" t="s">
        <v>55</v>
      </c>
      <c r="E365" s="1" t="s">
        <v>21</v>
      </c>
      <c r="F365" s="2">
        <v>43025</v>
      </c>
      <c r="G365" s="2">
        <v>43389</v>
      </c>
      <c r="H365" s="1" t="s">
        <v>32</v>
      </c>
      <c r="I365" s="1" t="s">
        <v>56</v>
      </c>
      <c r="J365" s="1" t="s">
        <v>23</v>
      </c>
      <c r="K365">
        <v>29638.400000000001</v>
      </c>
      <c r="L365" s="2">
        <v>43025</v>
      </c>
      <c r="M365" s="1" t="s">
        <v>0</v>
      </c>
      <c r="N365" s="1" t="s">
        <v>24</v>
      </c>
      <c r="O365" s="1"/>
      <c r="P365" s="2">
        <v>43852</v>
      </c>
      <c r="Q365" s="1" t="s">
        <v>25</v>
      </c>
    </row>
    <row r="366" spans="1:17" x14ac:dyDescent="0.25">
      <c r="A366" s="1" t="s">
        <v>122</v>
      </c>
      <c r="B366" t="s">
        <v>742</v>
      </c>
      <c r="C366">
        <v>3</v>
      </c>
      <c r="D366" s="1" t="s">
        <v>55</v>
      </c>
      <c r="E366" s="1" t="s">
        <v>21</v>
      </c>
      <c r="F366" s="2">
        <v>43025</v>
      </c>
      <c r="G366" s="2">
        <v>43389</v>
      </c>
      <c r="H366" s="1" t="s">
        <v>32</v>
      </c>
      <c r="I366" s="1" t="s">
        <v>56</v>
      </c>
      <c r="J366" s="1" t="s">
        <v>23</v>
      </c>
      <c r="K366">
        <v>237107.16</v>
      </c>
      <c r="L366" s="2">
        <v>43025</v>
      </c>
      <c r="M366" s="1" t="s">
        <v>0</v>
      </c>
      <c r="N366" s="1" t="s">
        <v>24</v>
      </c>
      <c r="O366" s="1"/>
      <c r="P366" s="2">
        <v>43852</v>
      </c>
      <c r="Q366" s="1" t="s">
        <v>25</v>
      </c>
    </row>
    <row r="367" spans="1:17" x14ac:dyDescent="0.25">
      <c r="A367" s="1" t="s">
        <v>122</v>
      </c>
      <c r="B367" t="s">
        <v>123</v>
      </c>
      <c r="C367">
        <v>3</v>
      </c>
      <c r="D367" s="1" t="s">
        <v>55</v>
      </c>
      <c r="E367" s="1" t="s">
        <v>21</v>
      </c>
      <c r="F367" s="2">
        <v>43390</v>
      </c>
      <c r="G367" s="2">
        <v>43754</v>
      </c>
      <c r="H367" s="1" t="s">
        <v>34</v>
      </c>
      <c r="I367" s="1" t="s">
        <v>56</v>
      </c>
      <c r="J367" s="1" t="s">
        <v>23</v>
      </c>
      <c r="K367">
        <v>295501.76</v>
      </c>
      <c r="L367" s="2">
        <v>43390</v>
      </c>
      <c r="M367" s="1" t="s">
        <v>0</v>
      </c>
      <c r="N367" s="1" t="s">
        <v>24</v>
      </c>
      <c r="O367" s="1"/>
      <c r="P367" s="2">
        <v>43852</v>
      </c>
      <c r="Q367" s="1" t="s">
        <v>25</v>
      </c>
    </row>
    <row r="368" spans="1:17" x14ac:dyDescent="0.25">
      <c r="A368" s="1" t="s">
        <v>122</v>
      </c>
      <c r="B368" t="s">
        <v>743</v>
      </c>
      <c r="C368">
        <v>3</v>
      </c>
      <c r="D368" s="1" t="s">
        <v>55</v>
      </c>
      <c r="E368" s="1" t="s">
        <v>21</v>
      </c>
      <c r="F368" s="2">
        <v>43713</v>
      </c>
      <c r="G368" s="2">
        <v>44078</v>
      </c>
      <c r="H368" s="1" t="s">
        <v>34</v>
      </c>
      <c r="I368" s="1" t="s">
        <v>56</v>
      </c>
      <c r="J368" s="1" t="s">
        <v>23</v>
      </c>
      <c r="K368">
        <v>5612.25</v>
      </c>
      <c r="L368" s="2">
        <v>43713</v>
      </c>
      <c r="M368" s="1" t="s">
        <v>0</v>
      </c>
      <c r="N368" s="1" t="s">
        <v>23</v>
      </c>
      <c r="O368" s="1"/>
      <c r="P368" s="2">
        <v>43852</v>
      </c>
      <c r="Q368" s="1" t="s">
        <v>25</v>
      </c>
    </row>
    <row r="369" spans="1:17" x14ac:dyDescent="0.25">
      <c r="A369" s="1" t="s">
        <v>122</v>
      </c>
      <c r="B369" t="s">
        <v>744</v>
      </c>
      <c r="C369">
        <v>3</v>
      </c>
      <c r="D369" s="1" t="s">
        <v>55</v>
      </c>
      <c r="E369" s="1" t="s">
        <v>21</v>
      </c>
      <c r="F369" s="2">
        <v>43101</v>
      </c>
      <c r="G369" s="2">
        <v>43465</v>
      </c>
      <c r="H369" s="1" t="s">
        <v>35</v>
      </c>
      <c r="I369" s="1" t="s">
        <v>56</v>
      </c>
      <c r="J369" s="1" t="s">
        <v>23</v>
      </c>
      <c r="K369">
        <v>30875</v>
      </c>
      <c r="L369" s="2">
        <v>43101</v>
      </c>
      <c r="M369" s="1" t="s">
        <v>0</v>
      </c>
      <c r="N369" s="1" t="s">
        <v>24</v>
      </c>
      <c r="O369" s="1"/>
      <c r="P369" s="2">
        <v>43852</v>
      </c>
      <c r="Q369" s="1" t="s">
        <v>25</v>
      </c>
    </row>
    <row r="370" spans="1:17" x14ac:dyDescent="0.25">
      <c r="A370" s="1" t="s">
        <v>122</v>
      </c>
      <c r="B370" t="s">
        <v>725</v>
      </c>
      <c r="C370">
        <v>3</v>
      </c>
      <c r="D370" s="1" t="s">
        <v>55</v>
      </c>
      <c r="E370" s="1" t="s">
        <v>21</v>
      </c>
      <c r="F370" s="2">
        <v>43703</v>
      </c>
      <c r="G370" s="2">
        <v>44068</v>
      </c>
      <c r="H370" s="1" t="s">
        <v>34</v>
      </c>
      <c r="I370" s="1" t="s">
        <v>56</v>
      </c>
      <c r="J370" s="1" t="s">
        <v>57</v>
      </c>
      <c r="K370">
        <v>7022.25</v>
      </c>
      <c r="L370" s="2">
        <v>43703</v>
      </c>
      <c r="M370" s="1" t="s">
        <v>0</v>
      </c>
      <c r="N370" s="1" t="s">
        <v>24</v>
      </c>
      <c r="O370" s="1"/>
      <c r="P370" s="2">
        <v>43852</v>
      </c>
      <c r="Q370" s="1" t="s">
        <v>25</v>
      </c>
    </row>
    <row r="371" spans="1:17" x14ac:dyDescent="0.25">
      <c r="A371" s="1" t="s">
        <v>122</v>
      </c>
      <c r="B371" t="s">
        <v>124</v>
      </c>
      <c r="C371">
        <v>3</v>
      </c>
      <c r="D371" s="1" t="s">
        <v>55</v>
      </c>
      <c r="E371" s="1" t="s">
        <v>21</v>
      </c>
      <c r="F371" s="2">
        <v>43466</v>
      </c>
      <c r="G371" s="2">
        <v>43830</v>
      </c>
      <c r="H371" s="1" t="s">
        <v>22</v>
      </c>
      <c r="I371" s="1" t="s">
        <v>56</v>
      </c>
      <c r="J371" s="1" t="s">
        <v>57</v>
      </c>
      <c r="K371">
        <v>77787.360000000001</v>
      </c>
      <c r="L371" s="2">
        <v>43466</v>
      </c>
      <c r="M371" s="1" t="s">
        <v>0</v>
      </c>
      <c r="N371" s="1" t="s">
        <v>24</v>
      </c>
      <c r="O371" s="1"/>
      <c r="P371" s="2">
        <v>43852</v>
      </c>
      <c r="Q371" s="1" t="s">
        <v>25</v>
      </c>
    </row>
    <row r="372" spans="1:17" x14ac:dyDescent="0.25">
      <c r="A372" s="1" t="s">
        <v>122</v>
      </c>
      <c r="B372" t="s">
        <v>125</v>
      </c>
      <c r="C372">
        <v>3</v>
      </c>
      <c r="D372" s="1" t="s">
        <v>55</v>
      </c>
      <c r="E372" s="1" t="s">
        <v>21</v>
      </c>
      <c r="F372" s="2">
        <v>43466</v>
      </c>
      <c r="G372" s="2">
        <v>43830</v>
      </c>
      <c r="H372" s="1" t="s">
        <v>35</v>
      </c>
      <c r="I372" s="1" t="s">
        <v>56</v>
      </c>
      <c r="J372" s="1" t="s">
        <v>57</v>
      </c>
      <c r="K372">
        <v>30048.080000000002</v>
      </c>
      <c r="L372" s="2">
        <v>43466</v>
      </c>
      <c r="M372" s="1" t="s">
        <v>0</v>
      </c>
      <c r="N372" s="1" t="s">
        <v>24</v>
      </c>
      <c r="O372" s="1"/>
      <c r="P372" s="2">
        <v>43852</v>
      </c>
      <c r="Q372" s="1" t="s">
        <v>25</v>
      </c>
    </row>
    <row r="373" spans="1:17" x14ac:dyDescent="0.25">
      <c r="A373" s="1" t="s">
        <v>122</v>
      </c>
      <c r="B373" t="s">
        <v>126</v>
      </c>
      <c r="C373">
        <v>3</v>
      </c>
      <c r="D373" s="1" t="s">
        <v>55</v>
      </c>
      <c r="E373" s="1" t="s">
        <v>21</v>
      </c>
      <c r="F373" s="2">
        <v>43724</v>
      </c>
      <c r="G373" s="2">
        <v>44089</v>
      </c>
      <c r="H373" s="1" t="s">
        <v>39</v>
      </c>
      <c r="I373" s="1" t="s">
        <v>56</v>
      </c>
      <c r="J373" s="1" t="s">
        <v>57</v>
      </c>
      <c r="K373">
        <v>7690.95</v>
      </c>
      <c r="L373" s="2">
        <v>43724</v>
      </c>
      <c r="M373" s="1" t="s">
        <v>0</v>
      </c>
      <c r="N373" s="1" t="s">
        <v>24</v>
      </c>
      <c r="O373" s="1"/>
      <c r="P373" s="2">
        <v>43852</v>
      </c>
      <c r="Q373" s="1" t="s">
        <v>25</v>
      </c>
    </row>
    <row r="374" spans="1:17" x14ac:dyDescent="0.25">
      <c r="A374" s="1" t="s">
        <v>122</v>
      </c>
      <c r="B374" t="s">
        <v>732</v>
      </c>
      <c r="C374">
        <v>3</v>
      </c>
      <c r="D374" s="1" t="s">
        <v>55</v>
      </c>
      <c r="E374" s="1" t="s">
        <v>21</v>
      </c>
      <c r="F374" s="2">
        <v>43687</v>
      </c>
      <c r="G374" s="2">
        <v>44052</v>
      </c>
      <c r="H374" s="1" t="s">
        <v>34</v>
      </c>
      <c r="I374" s="1" t="s">
        <v>56</v>
      </c>
      <c r="J374" s="1" t="s">
        <v>23</v>
      </c>
      <c r="K374">
        <v>77400</v>
      </c>
      <c r="L374" s="2">
        <v>43687</v>
      </c>
      <c r="M374" s="1" t="s">
        <v>0</v>
      </c>
      <c r="N374" s="1" t="s">
        <v>23</v>
      </c>
      <c r="O374" s="1"/>
      <c r="P374" s="2">
        <v>43852</v>
      </c>
      <c r="Q374" s="1" t="s">
        <v>25</v>
      </c>
    </row>
    <row r="375" spans="1:17" x14ac:dyDescent="0.25">
      <c r="A375" s="1" t="s">
        <v>122</v>
      </c>
      <c r="B375" t="s">
        <v>732</v>
      </c>
      <c r="C375">
        <v>3</v>
      </c>
      <c r="D375" s="1" t="s">
        <v>55</v>
      </c>
      <c r="E375" s="1" t="s">
        <v>21</v>
      </c>
      <c r="F375" s="2">
        <v>43687</v>
      </c>
      <c r="G375" s="2">
        <v>44052</v>
      </c>
      <c r="H375" s="1" t="s">
        <v>34</v>
      </c>
      <c r="I375" s="1" t="s">
        <v>56</v>
      </c>
      <c r="J375" s="1" t="s">
        <v>23</v>
      </c>
      <c r="K375">
        <v>302811.08</v>
      </c>
      <c r="L375" s="2">
        <v>43687</v>
      </c>
      <c r="M375" s="1" t="s">
        <v>0</v>
      </c>
      <c r="N375" s="1" t="s">
        <v>23</v>
      </c>
      <c r="O375" s="1"/>
      <c r="P375" s="2">
        <v>43852</v>
      </c>
      <c r="Q375" s="1" t="s">
        <v>25</v>
      </c>
    </row>
    <row r="376" spans="1:17" x14ac:dyDescent="0.25">
      <c r="A376" s="1" t="s">
        <v>122</v>
      </c>
      <c r="B376" t="s">
        <v>745</v>
      </c>
      <c r="C376">
        <v>3</v>
      </c>
      <c r="D376" s="1" t="s">
        <v>55</v>
      </c>
      <c r="E376" s="1" t="s">
        <v>21</v>
      </c>
      <c r="F376" s="2">
        <v>43556</v>
      </c>
      <c r="G376" s="2">
        <v>43921</v>
      </c>
      <c r="H376" s="1" t="s">
        <v>35</v>
      </c>
      <c r="I376" s="1" t="s">
        <v>56</v>
      </c>
      <c r="J376" s="1" t="s">
        <v>23</v>
      </c>
      <c r="K376">
        <v>5206</v>
      </c>
      <c r="L376" s="2">
        <v>43556</v>
      </c>
      <c r="M376" s="1" t="s">
        <v>0</v>
      </c>
      <c r="N376" s="1" t="s">
        <v>23</v>
      </c>
      <c r="O376" s="1"/>
      <c r="P376" s="2">
        <v>43852</v>
      </c>
      <c r="Q376" s="1" t="s">
        <v>25</v>
      </c>
    </row>
    <row r="377" spans="1:17" x14ac:dyDescent="0.25">
      <c r="A377" s="1" t="s">
        <v>133</v>
      </c>
      <c r="B377" t="s">
        <v>137</v>
      </c>
      <c r="C377">
        <v>3</v>
      </c>
      <c r="D377" s="1" t="s">
        <v>55</v>
      </c>
      <c r="E377" s="1" t="s">
        <v>31</v>
      </c>
      <c r="F377" s="2">
        <v>43191</v>
      </c>
      <c r="G377" s="2">
        <v>43555</v>
      </c>
      <c r="H377" s="1" t="s">
        <v>22</v>
      </c>
      <c r="I377" s="1" t="s">
        <v>56</v>
      </c>
      <c r="J377" s="1" t="s">
        <v>23</v>
      </c>
      <c r="K377">
        <v>208122.92</v>
      </c>
      <c r="L377" s="2">
        <v>43191</v>
      </c>
      <c r="M377" s="1" t="s">
        <v>0</v>
      </c>
      <c r="N377" s="1" t="s">
        <v>24</v>
      </c>
      <c r="O377" s="1"/>
      <c r="P377" s="2">
        <v>43852</v>
      </c>
      <c r="Q377" s="1" t="s">
        <v>25</v>
      </c>
    </row>
    <row r="378" spans="1:17" x14ac:dyDescent="0.25">
      <c r="A378" s="1" t="s">
        <v>133</v>
      </c>
      <c r="B378" t="s">
        <v>746</v>
      </c>
      <c r="C378">
        <v>3</v>
      </c>
      <c r="D378" s="1" t="s">
        <v>55</v>
      </c>
      <c r="E378" s="1" t="s">
        <v>31</v>
      </c>
      <c r="F378" s="2">
        <v>43160</v>
      </c>
      <c r="G378" s="2">
        <v>43524</v>
      </c>
      <c r="H378" s="1" t="s">
        <v>22</v>
      </c>
      <c r="I378" s="1" t="s">
        <v>56</v>
      </c>
      <c r="J378" s="1" t="s">
        <v>23</v>
      </c>
      <c r="K378">
        <v>45375.15</v>
      </c>
      <c r="L378" s="2">
        <v>43160</v>
      </c>
      <c r="M378" s="1" t="s">
        <v>0</v>
      </c>
      <c r="N378" s="1" t="s">
        <v>43</v>
      </c>
      <c r="O378" s="1"/>
      <c r="P378" s="2">
        <v>43852</v>
      </c>
      <c r="Q378" s="1" t="s">
        <v>25</v>
      </c>
    </row>
    <row r="379" spans="1:17" x14ac:dyDescent="0.25">
      <c r="A379" s="1" t="s">
        <v>133</v>
      </c>
      <c r="B379" t="s">
        <v>746</v>
      </c>
      <c r="C379">
        <v>3</v>
      </c>
      <c r="D379" s="1" t="s">
        <v>55</v>
      </c>
      <c r="E379" s="1" t="s">
        <v>31</v>
      </c>
      <c r="F379" s="2">
        <v>43160</v>
      </c>
      <c r="G379" s="2">
        <v>43524</v>
      </c>
      <c r="H379" s="1" t="s">
        <v>22</v>
      </c>
      <c r="I379" s="1" t="s">
        <v>56</v>
      </c>
      <c r="J379" s="1" t="s">
        <v>23</v>
      </c>
      <c r="K379">
        <v>18150</v>
      </c>
      <c r="L379" s="2">
        <v>43468</v>
      </c>
      <c r="M379" s="1" t="s">
        <v>0</v>
      </c>
      <c r="N379" s="1" t="s">
        <v>43</v>
      </c>
      <c r="O379" s="1"/>
      <c r="P379" s="2">
        <v>43852</v>
      </c>
      <c r="Q379" s="1" t="s">
        <v>25</v>
      </c>
    </row>
    <row r="380" spans="1:17" x14ac:dyDescent="0.25">
      <c r="A380" s="1" t="s">
        <v>133</v>
      </c>
      <c r="B380" t="s">
        <v>138</v>
      </c>
      <c r="C380">
        <v>3</v>
      </c>
      <c r="D380" s="1" t="s">
        <v>55</v>
      </c>
      <c r="E380" s="1" t="s">
        <v>21</v>
      </c>
      <c r="F380" s="2">
        <v>43525</v>
      </c>
      <c r="G380" s="2">
        <v>44012</v>
      </c>
      <c r="H380" s="1" t="s">
        <v>22</v>
      </c>
      <c r="I380" s="1" t="s">
        <v>56</v>
      </c>
      <c r="J380" s="1" t="s">
        <v>23</v>
      </c>
      <c r="K380">
        <v>45375.15</v>
      </c>
      <c r="L380" s="2">
        <v>43525</v>
      </c>
      <c r="M380" s="1" t="s">
        <v>0</v>
      </c>
      <c r="N380" s="1" t="s">
        <v>43</v>
      </c>
      <c r="O380" s="1"/>
      <c r="P380" s="2">
        <v>43852</v>
      </c>
      <c r="Q380" s="1" t="s">
        <v>25</v>
      </c>
    </row>
    <row r="381" spans="1:17" x14ac:dyDescent="0.25">
      <c r="A381" s="1" t="s">
        <v>133</v>
      </c>
      <c r="B381" t="s">
        <v>138</v>
      </c>
      <c r="C381">
        <v>3</v>
      </c>
      <c r="D381" s="1" t="s">
        <v>55</v>
      </c>
      <c r="E381" s="1" t="s">
        <v>21</v>
      </c>
      <c r="F381" s="2">
        <v>43525</v>
      </c>
      <c r="G381" s="2">
        <v>43890</v>
      </c>
      <c r="H381" s="1" t="s">
        <v>22</v>
      </c>
      <c r="I381" s="1" t="s">
        <v>56</v>
      </c>
      <c r="J381" s="1" t="s">
        <v>23</v>
      </c>
      <c r="K381">
        <v>45375</v>
      </c>
      <c r="L381" s="2">
        <v>43666</v>
      </c>
      <c r="M381" s="1" t="s">
        <v>0</v>
      </c>
      <c r="N381" s="1" t="s">
        <v>43</v>
      </c>
      <c r="O381" s="1"/>
      <c r="P381" s="2">
        <v>43852</v>
      </c>
      <c r="Q381" s="1" t="s">
        <v>25</v>
      </c>
    </row>
    <row r="382" spans="1:17" x14ac:dyDescent="0.25">
      <c r="A382" s="1" t="s">
        <v>133</v>
      </c>
      <c r="B382" t="s">
        <v>140</v>
      </c>
      <c r="C382">
        <v>3</v>
      </c>
      <c r="D382" s="1" t="s">
        <v>55</v>
      </c>
      <c r="E382" s="1" t="s">
        <v>31</v>
      </c>
      <c r="F382" s="2">
        <v>43282</v>
      </c>
      <c r="G382" s="2">
        <v>43646</v>
      </c>
      <c r="H382" s="1" t="s">
        <v>34</v>
      </c>
      <c r="I382" s="1" t="s">
        <v>56</v>
      </c>
      <c r="J382" s="1" t="s">
        <v>57</v>
      </c>
      <c r="K382">
        <v>1147.82</v>
      </c>
      <c r="L382" s="2">
        <v>43646</v>
      </c>
      <c r="M382" s="1" t="s">
        <v>0</v>
      </c>
      <c r="N382" s="1" t="s">
        <v>24</v>
      </c>
      <c r="O382" s="1"/>
      <c r="P382" s="2">
        <v>43852</v>
      </c>
      <c r="Q382" s="1" t="s">
        <v>25</v>
      </c>
    </row>
    <row r="383" spans="1:17" x14ac:dyDescent="0.25">
      <c r="A383" s="1" t="s">
        <v>133</v>
      </c>
      <c r="B383" t="s">
        <v>141</v>
      </c>
      <c r="C383">
        <v>3</v>
      </c>
      <c r="D383" s="1" t="s">
        <v>55</v>
      </c>
      <c r="E383" s="1" t="s">
        <v>31</v>
      </c>
      <c r="F383" s="2">
        <v>43282</v>
      </c>
      <c r="G383" s="2">
        <v>43646</v>
      </c>
      <c r="H383" s="1" t="s">
        <v>35</v>
      </c>
      <c r="I383" s="1" t="s">
        <v>56</v>
      </c>
      <c r="J383" s="1" t="s">
        <v>23</v>
      </c>
      <c r="K383">
        <v>1896.63</v>
      </c>
      <c r="L383" s="2">
        <v>43282</v>
      </c>
      <c r="M383" s="1" t="s">
        <v>0</v>
      </c>
      <c r="N383" s="1" t="s">
        <v>24</v>
      </c>
      <c r="O383" s="1"/>
      <c r="P383" s="2">
        <v>43852</v>
      </c>
      <c r="Q383" s="1" t="s">
        <v>25</v>
      </c>
    </row>
    <row r="384" spans="1:17" x14ac:dyDescent="0.25">
      <c r="A384" s="1" t="s">
        <v>133</v>
      </c>
      <c r="B384" t="s">
        <v>143</v>
      </c>
      <c r="C384">
        <v>3</v>
      </c>
      <c r="D384" s="1" t="s">
        <v>55</v>
      </c>
      <c r="E384" s="1" t="s">
        <v>31</v>
      </c>
      <c r="F384" s="2">
        <v>43282</v>
      </c>
      <c r="G384" s="2">
        <v>43646</v>
      </c>
      <c r="H384" s="1" t="s">
        <v>35</v>
      </c>
      <c r="I384" s="1" t="s">
        <v>56</v>
      </c>
      <c r="J384" s="1" t="s">
        <v>23</v>
      </c>
      <c r="K384">
        <v>48125</v>
      </c>
      <c r="L384" s="2">
        <v>43282</v>
      </c>
      <c r="M384" s="1" t="s">
        <v>0</v>
      </c>
      <c r="N384" s="1" t="s">
        <v>24</v>
      </c>
      <c r="O384" s="1"/>
      <c r="P384" s="2">
        <v>43852</v>
      </c>
      <c r="Q384" s="1" t="s">
        <v>25</v>
      </c>
    </row>
    <row r="385" spans="1:17" x14ac:dyDescent="0.25">
      <c r="A385" s="1" t="s">
        <v>133</v>
      </c>
      <c r="B385" t="s">
        <v>144</v>
      </c>
      <c r="C385">
        <v>3</v>
      </c>
      <c r="D385" s="1" t="s">
        <v>55</v>
      </c>
      <c r="E385" s="1" t="s">
        <v>31</v>
      </c>
      <c r="F385" s="2">
        <v>43282</v>
      </c>
      <c r="G385" s="2">
        <v>43646</v>
      </c>
      <c r="H385" s="1" t="s">
        <v>32</v>
      </c>
      <c r="I385" s="1" t="s">
        <v>56</v>
      </c>
      <c r="J385" s="1" t="s">
        <v>23</v>
      </c>
      <c r="K385">
        <v>13560.92</v>
      </c>
      <c r="L385" s="2">
        <v>43282</v>
      </c>
      <c r="M385" s="1" t="s">
        <v>0</v>
      </c>
      <c r="N385" s="1" t="s">
        <v>24</v>
      </c>
      <c r="O385" s="1"/>
      <c r="P385" s="2">
        <v>43852</v>
      </c>
      <c r="Q385" s="1" t="s">
        <v>25</v>
      </c>
    </row>
    <row r="386" spans="1:17" x14ac:dyDescent="0.25">
      <c r="A386" s="1" t="s">
        <v>133</v>
      </c>
      <c r="B386" t="s">
        <v>145</v>
      </c>
      <c r="C386">
        <v>3</v>
      </c>
      <c r="D386" s="1" t="s">
        <v>55</v>
      </c>
      <c r="E386" s="1" t="s">
        <v>31</v>
      </c>
      <c r="F386" s="2">
        <v>43282</v>
      </c>
      <c r="G386" s="2">
        <v>43646</v>
      </c>
      <c r="H386" s="1" t="s">
        <v>32</v>
      </c>
      <c r="I386" s="1" t="s">
        <v>56</v>
      </c>
      <c r="J386" s="1" t="s">
        <v>23</v>
      </c>
      <c r="K386">
        <v>55052.69</v>
      </c>
      <c r="L386" s="2">
        <v>43282</v>
      </c>
      <c r="M386" s="1" t="s">
        <v>0</v>
      </c>
      <c r="N386" s="1" t="s">
        <v>24</v>
      </c>
      <c r="O386" s="1"/>
      <c r="P386" s="2">
        <v>43852</v>
      </c>
      <c r="Q386" s="1" t="s">
        <v>25</v>
      </c>
    </row>
    <row r="387" spans="1:17" x14ac:dyDescent="0.25">
      <c r="A387" s="1" t="s">
        <v>133</v>
      </c>
      <c r="B387" t="s">
        <v>146</v>
      </c>
      <c r="C387">
        <v>3</v>
      </c>
      <c r="D387" s="1" t="s">
        <v>55</v>
      </c>
      <c r="E387" s="1" t="s">
        <v>31</v>
      </c>
      <c r="F387" s="2">
        <v>43282</v>
      </c>
      <c r="G387" s="2">
        <v>43646</v>
      </c>
      <c r="H387" s="1" t="s">
        <v>32</v>
      </c>
      <c r="I387" s="1" t="s">
        <v>56</v>
      </c>
      <c r="J387" s="1" t="s">
        <v>23</v>
      </c>
      <c r="K387">
        <v>14131.43</v>
      </c>
      <c r="L387" s="2">
        <v>43282</v>
      </c>
      <c r="M387" s="1" t="s">
        <v>0</v>
      </c>
      <c r="N387" s="1" t="s">
        <v>24</v>
      </c>
      <c r="O387" s="1"/>
      <c r="P387" s="2">
        <v>43852</v>
      </c>
      <c r="Q387" s="1" t="s">
        <v>25</v>
      </c>
    </row>
    <row r="388" spans="1:17" x14ac:dyDescent="0.25">
      <c r="A388" s="1" t="s">
        <v>133</v>
      </c>
      <c r="B388" t="s">
        <v>147</v>
      </c>
      <c r="C388">
        <v>3</v>
      </c>
      <c r="D388" s="1" t="s">
        <v>55</v>
      </c>
      <c r="E388" s="1" t="s">
        <v>31</v>
      </c>
      <c r="F388" s="2">
        <v>43282</v>
      </c>
      <c r="G388" s="2">
        <v>43646</v>
      </c>
      <c r="H388" s="1" t="s">
        <v>34</v>
      </c>
      <c r="I388" s="1" t="s">
        <v>56</v>
      </c>
      <c r="J388" s="1" t="s">
        <v>23</v>
      </c>
      <c r="K388">
        <v>3125</v>
      </c>
      <c r="L388" s="2">
        <v>43282</v>
      </c>
      <c r="M388" s="1" t="s">
        <v>0</v>
      </c>
      <c r="N388" s="1" t="s">
        <v>24</v>
      </c>
      <c r="O388" s="1"/>
      <c r="P388" s="2">
        <v>43852</v>
      </c>
      <c r="Q388" s="1" t="s">
        <v>25</v>
      </c>
    </row>
    <row r="389" spans="1:17" x14ac:dyDescent="0.25">
      <c r="A389" s="1" t="s">
        <v>133</v>
      </c>
      <c r="B389" t="s">
        <v>148</v>
      </c>
      <c r="C389">
        <v>3</v>
      </c>
      <c r="D389" s="1" t="s">
        <v>55</v>
      </c>
      <c r="E389" s="1" t="s">
        <v>31</v>
      </c>
      <c r="F389" s="2">
        <v>43282</v>
      </c>
      <c r="G389" s="2">
        <v>43646</v>
      </c>
      <c r="H389" s="1" t="s">
        <v>34</v>
      </c>
      <c r="I389" s="1" t="s">
        <v>56</v>
      </c>
      <c r="J389" s="1" t="s">
        <v>23</v>
      </c>
      <c r="K389">
        <v>1125</v>
      </c>
      <c r="L389" s="2">
        <v>43282</v>
      </c>
      <c r="M389" s="1" t="s">
        <v>0</v>
      </c>
      <c r="N389" s="1" t="s">
        <v>24</v>
      </c>
      <c r="O389" s="1"/>
      <c r="P389" s="2">
        <v>43852</v>
      </c>
      <c r="Q389" s="1" t="s">
        <v>25</v>
      </c>
    </row>
    <row r="390" spans="1:17" x14ac:dyDescent="0.25">
      <c r="A390" s="1" t="s">
        <v>133</v>
      </c>
      <c r="B390" t="s">
        <v>149</v>
      </c>
      <c r="C390">
        <v>3</v>
      </c>
      <c r="D390" s="1" t="s">
        <v>55</v>
      </c>
      <c r="E390" s="1" t="s">
        <v>31</v>
      </c>
      <c r="F390" s="2">
        <v>43282</v>
      </c>
      <c r="G390" s="2">
        <v>43646</v>
      </c>
      <c r="H390" s="1" t="s">
        <v>34</v>
      </c>
      <c r="I390" s="1" t="s">
        <v>56</v>
      </c>
      <c r="J390" s="1" t="s">
        <v>23</v>
      </c>
      <c r="K390">
        <v>4706.25</v>
      </c>
      <c r="L390" s="2">
        <v>43282</v>
      </c>
      <c r="M390" s="1" t="s">
        <v>0</v>
      </c>
      <c r="N390" s="1" t="s">
        <v>24</v>
      </c>
      <c r="O390" s="1"/>
      <c r="P390" s="2">
        <v>43852</v>
      </c>
      <c r="Q390" s="1" t="s">
        <v>25</v>
      </c>
    </row>
    <row r="391" spans="1:17" x14ac:dyDescent="0.25">
      <c r="A391" s="1" t="s">
        <v>133</v>
      </c>
      <c r="B391" t="s">
        <v>150</v>
      </c>
      <c r="C391">
        <v>3</v>
      </c>
      <c r="D391" s="1" t="s">
        <v>55</v>
      </c>
      <c r="E391" s="1" t="s">
        <v>21</v>
      </c>
      <c r="F391" s="2">
        <v>43647</v>
      </c>
      <c r="G391" s="2">
        <v>44012</v>
      </c>
      <c r="H391" s="1" t="s">
        <v>34</v>
      </c>
      <c r="I391" s="1" t="s">
        <v>56</v>
      </c>
      <c r="J391" s="1" t="s">
        <v>23</v>
      </c>
      <c r="K391">
        <v>825</v>
      </c>
      <c r="L391" s="2">
        <v>43647</v>
      </c>
      <c r="M391" s="1" t="s">
        <v>0</v>
      </c>
      <c r="N391" s="1" t="s">
        <v>23</v>
      </c>
      <c r="O391" s="1"/>
      <c r="P391" s="2">
        <v>43852</v>
      </c>
      <c r="Q391" s="1" t="s">
        <v>25</v>
      </c>
    </row>
    <row r="392" spans="1:17" x14ac:dyDescent="0.25">
      <c r="A392" s="1" t="s">
        <v>133</v>
      </c>
      <c r="B392" t="s">
        <v>151</v>
      </c>
      <c r="C392">
        <v>3</v>
      </c>
      <c r="D392" s="1" t="s">
        <v>55</v>
      </c>
      <c r="E392" s="1" t="s">
        <v>21</v>
      </c>
      <c r="F392" s="2">
        <v>43647</v>
      </c>
      <c r="G392" s="2">
        <v>44012</v>
      </c>
      <c r="H392" s="1" t="s">
        <v>35</v>
      </c>
      <c r="I392" s="1" t="s">
        <v>56</v>
      </c>
      <c r="J392" s="1" t="s">
        <v>23</v>
      </c>
      <c r="K392">
        <v>1896.63</v>
      </c>
      <c r="L392" s="2">
        <v>43647</v>
      </c>
      <c r="M392" s="1" t="s">
        <v>0</v>
      </c>
      <c r="N392" s="1" t="s">
        <v>23</v>
      </c>
      <c r="O392" s="1"/>
      <c r="P392" s="2">
        <v>43852</v>
      </c>
      <c r="Q392" s="1" t="s">
        <v>25</v>
      </c>
    </row>
    <row r="393" spans="1:17" x14ac:dyDescent="0.25">
      <c r="A393" s="1" t="s">
        <v>133</v>
      </c>
      <c r="B393" t="s">
        <v>152</v>
      </c>
      <c r="C393">
        <v>3</v>
      </c>
      <c r="D393" s="1" t="s">
        <v>55</v>
      </c>
      <c r="E393" s="1" t="s">
        <v>21</v>
      </c>
      <c r="F393" s="2">
        <v>43679</v>
      </c>
      <c r="G393" s="2">
        <v>44044</v>
      </c>
      <c r="H393" s="1" t="s">
        <v>35</v>
      </c>
      <c r="I393" s="1" t="s">
        <v>56</v>
      </c>
      <c r="J393" s="1" t="s">
        <v>23</v>
      </c>
      <c r="K393">
        <v>19181.25</v>
      </c>
      <c r="L393" s="2">
        <v>43679</v>
      </c>
      <c r="M393" s="1" t="s">
        <v>0</v>
      </c>
      <c r="N393" s="1" t="s">
        <v>23</v>
      </c>
      <c r="O393" s="1"/>
      <c r="P393" s="2">
        <v>43852</v>
      </c>
      <c r="Q393" s="1" t="s">
        <v>25</v>
      </c>
    </row>
    <row r="394" spans="1:17" x14ac:dyDescent="0.25">
      <c r="A394" s="1" t="s">
        <v>133</v>
      </c>
      <c r="B394" t="s">
        <v>153</v>
      </c>
      <c r="C394">
        <v>3</v>
      </c>
      <c r="D394" s="1" t="s">
        <v>55</v>
      </c>
      <c r="E394" s="1" t="s">
        <v>21</v>
      </c>
      <c r="F394" s="2">
        <v>43647</v>
      </c>
      <c r="G394" s="2">
        <v>44012</v>
      </c>
      <c r="H394" s="1" t="s">
        <v>35</v>
      </c>
      <c r="I394" s="1" t="s">
        <v>56</v>
      </c>
      <c r="J394" s="1" t="s">
        <v>23</v>
      </c>
      <c r="K394">
        <v>42500</v>
      </c>
      <c r="L394" s="2">
        <v>43647</v>
      </c>
      <c r="M394" s="1" t="s">
        <v>0</v>
      </c>
      <c r="N394" s="1" t="s">
        <v>23</v>
      </c>
      <c r="O394" s="1"/>
      <c r="P394" s="2">
        <v>43852</v>
      </c>
      <c r="Q394" s="1" t="s">
        <v>25</v>
      </c>
    </row>
    <row r="395" spans="1:17" x14ac:dyDescent="0.25">
      <c r="A395" s="1" t="s">
        <v>133</v>
      </c>
      <c r="B395" t="s">
        <v>154</v>
      </c>
      <c r="C395">
        <v>3</v>
      </c>
      <c r="D395" s="1" t="s">
        <v>55</v>
      </c>
      <c r="E395" s="1" t="s">
        <v>21</v>
      </c>
      <c r="F395" s="2">
        <v>43647</v>
      </c>
      <c r="G395" s="2">
        <v>44012</v>
      </c>
      <c r="H395" s="1" t="s">
        <v>32</v>
      </c>
      <c r="I395" s="1" t="s">
        <v>56</v>
      </c>
      <c r="J395" s="1" t="s">
        <v>23</v>
      </c>
      <c r="K395">
        <v>10917.07</v>
      </c>
      <c r="L395" s="2">
        <v>43647</v>
      </c>
      <c r="M395" s="1" t="s">
        <v>0</v>
      </c>
      <c r="N395" s="1" t="s">
        <v>23</v>
      </c>
      <c r="O395" s="1"/>
      <c r="P395" s="2">
        <v>43852</v>
      </c>
      <c r="Q395" s="1" t="s">
        <v>25</v>
      </c>
    </row>
    <row r="396" spans="1:17" x14ac:dyDescent="0.25">
      <c r="A396" s="1" t="s">
        <v>133</v>
      </c>
      <c r="B396" t="s">
        <v>155</v>
      </c>
      <c r="C396">
        <v>3</v>
      </c>
      <c r="D396" s="1" t="s">
        <v>55</v>
      </c>
      <c r="E396" s="1" t="s">
        <v>21</v>
      </c>
      <c r="F396" s="2">
        <v>43647</v>
      </c>
      <c r="G396" s="2">
        <v>44012</v>
      </c>
      <c r="H396" s="1" t="s">
        <v>32</v>
      </c>
      <c r="I396" s="1" t="s">
        <v>56</v>
      </c>
      <c r="J396" s="1" t="s">
        <v>23</v>
      </c>
      <c r="K396">
        <v>60713.1</v>
      </c>
      <c r="L396" s="2">
        <v>43647</v>
      </c>
      <c r="M396" s="1" t="s">
        <v>0</v>
      </c>
      <c r="N396" s="1" t="s">
        <v>23</v>
      </c>
      <c r="O396" s="1"/>
      <c r="P396" s="2">
        <v>43852</v>
      </c>
      <c r="Q396" s="1" t="s">
        <v>25</v>
      </c>
    </row>
    <row r="397" spans="1:17" x14ac:dyDescent="0.25">
      <c r="A397" s="1" t="s">
        <v>133</v>
      </c>
      <c r="B397" t="s">
        <v>156</v>
      </c>
      <c r="C397">
        <v>3</v>
      </c>
      <c r="D397" s="1" t="s">
        <v>55</v>
      </c>
      <c r="E397" s="1" t="s">
        <v>21</v>
      </c>
      <c r="F397" s="2">
        <v>43647</v>
      </c>
      <c r="G397" s="2">
        <v>44012</v>
      </c>
      <c r="H397" s="1" t="s">
        <v>32</v>
      </c>
      <c r="I397" s="1" t="s">
        <v>56</v>
      </c>
      <c r="J397" s="1" t="s">
        <v>23</v>
      </c>
      <c r="K397">
        <v>12349.97</v>
      </c>
      <c r="L397" s="2">
        <v>43647</v>
      </c>
      <c r="M397" s="1" t="s">
        <v>0</v>
      </c>
      <c r="N397" s="1" t="s">
        <v>23</v>
      </c>
      <c r="O397" s="1"/>
      <c r="P397" s="2">
        <v>43852</v>
      </c>
      <c r="Q397" s="1" t="s">
        <v>25</v>
      </c>
    </row>
    <row r="398" spans="1:17" x14ac:dyDescent="0.25">
      <c r="A398" s="1" t="s">
        <v>133</v>
      </c>
      <c r="B398" t="s">
        <v>157</v>
      </c>
      <c r="C398">
        <v>3</v>
      </c>
      <c r="D398" s="1" t="s">
        <v>55</v>
      </c>
      <c r="E398" s="1" t="s">
        <v>21</v>
      </c>
      <c r="F398" s="2">
        <v>43647</v>
      </c>
      <c r="G398" s="2">
        <v>44012</v>
      </c>
      <c r="H398" s="1" t="s">
        <v>34</v>
      </c>
      <c r="I398" s="1" t="s">
        <v>56</v>
      </c>
      <c r="J398" s="1" t="s">
        <v>23</v>
      </c>
      <c r="K398">
        <v>3375</v>
      </c>
      <c r="L398" s="2">
        <v>43647</v>
      </c>
      <c r="M398" s="1" t="s">
        <v>0</v>
      </c>
      <c r="N398" s="1" t="s">
        <v>23</v>
      </c>
      <c r="O398" s="1"/>
      <c r="P398" s="2">
        <v>43852</v>
      </c>
      <c r="Q398" s="1" t="s">
        <v>25</v>
      </c>
    </row>
    <row r="399" spans="1:17" x14ac:dyDescent="0.25">
      <c r="A399" s="1" t="s">
        <v>133</v>
      </c>
      <c r="B399" t="s">
        <v>158</v>
      </c>
      <c r="C399">
        <v>3</v>
      </c>
      <c r="D399" s="1" t="s">
        <v>55</v>
      </c>
      <c r="E399" s="1" t="s">
        <v>21</v>
      </c>
      <c r="F399" s="2">
        <v>43647</v>
      </c>
      <c r="G399" s="2">
        <v>44012</v>
      </c>
      <c r="H399" s="1" t="s">
        <v>34</v>
      </c>
      <c r="I399" s="1" t="s">
        <v>56</v>
      </c>
      <c r="J399" s="1" t="s">
        <v>23</v>
      </c>
      <c r="K399">
        <v>875</v>
      </c>
      <c r="L399" s="2">
        <v>43647</v>
      </c>
      <c r="M399" s="1" t="s">
        <v>0</v>
      </c>
      <c r="N399" s="1" t="s">
        <v>23</v>
      </c>
      <c r="O399" s="1"/>
      <c r="P399" s="2">
        <v>43852</v>
      </c>
      <c r="Q399" s="1" t="s">
        <v>25</v>
      </c>
    </row>
    <row r="400" spans="1:17" x14ac:dyDescent="0.25">
      <c r="A400" s="1" t="s">
        <v>133</v>
      </c>
      <c r="B400" t="s">
        <v>159</v>
      </c>
      <c r="C400">
        <v>3</v>
      </c>
      <c r="D400" s="1" t="s">
        <v>55</v>
      </c>
      <c r="E400" s="1" t="s">
        <v>21</v>
      </c>
      <c r="F400" s="2">
        <v>43647</v>
      </c>
      <c r="G400" s="2">
        <v>44012</v>
      </c>
      <c r="H400" s="1" t="s">
        <v>34</v>
      </c>
      <c r="I400" s="1" t="s">
        <v>56</v>
      </c>
      <c r="J400" s="1" t="s">
        <v>23</v>
      </c>
      <c r="K400">
        <v>1556.25</v>
      </c>
      <c r="L400" s="2">
        <v>43647</v>
      </c>
      <c r="M400" s="1" t="s">
        <v>0</v>
      </c>
      <c r="N400" s="1" t="s">
        <v>23</v>
      </c>
      <c r="O400" s="1"/>
      <c r="P400" s="2">
        <v>43852</v>
      </c>
      <c r="Q400" s="1" t="s">
        <v>25</v>
      </c>
    </row>
    <row r="401" spans="1:17" x14ac:dyDescent="0.25">
      <c r="A401" s="1" t="s">
        <v>133</v>
      </c>
      <c r="B401" t="s">
        <v>747</v>
      </c>
      <c r="C401">
        <v>3</v>
      </c>
      <c r="D401" s="1" t="s">
        <v>55</v>
      </c>
      <c r="E401" s="1" t="s">
        <v>31</v>
      </c>
      <c r="F401" s="2">
        <v>43373</v>
      </c>
      <c r="G401" s="2">
        <v>43737</v>
      </c>
      <c r="H401" s="1" t="s">
        <v>35</v>
      </c>
      <c r="I401" s="1" t="s">
        <v>56</v>
      </c>
      <c r="J401" s="1" t="s">
        <v>23</v>
      </c>
      <c r="K401">
        <v>186534.13</v>
      </c>
      <c r="L401" s="2">
        <v>43373</v>
      </c>
      <c r="M401" s="1" t="s">
        <v>0</v>
      </c>
      <c r="N401" s="1" t="s">
        <v>24</v>
      </c>
      <c r="O401" s="1"/>
      <c r="P401" s="2">
        <v>43852</v>
      </c>
      <c r="Q401" s="1" t="s">
        <v>25</v>
      </c>
    </row>
    <row r="402" spans="1:17" x14ac:dyDescent="0.25">
      <c r="A402" s="1" t="s">
        <v>133</v>
      </c>
      <c r="B402" t="s">
        <v>160</v>
      </c>
      <c r="C402">
        <v>3</v>
      </c>
      <c r="D402" s="1" t="s">
        <v>55</v>
      </c>
      <c r="E402" s="1" t="s">
        <v>21</v>
      </c>
      <c r="F402" s="2">
        <v>43738</v>
      </c>
      <c r="G402" s="2">
        <v>44103</v>
      </c>
      <c r="H402" s="1" t="s">
        <v>35</v>
      </c>
      <c r="I402" s="1" t="s">
        <v>56</v>
      </c>
      <c r="J402" s="1" t="s">
        <v>23</v>
      </c>
      <c r="K402">
        <v>202350</v>
      </c>
      <c r="L402" s="2">
        <v>43738</v>
      </c>
      <c r="M402" s="1" t="s">
        <v>0</v>
      </c>
      <c r="N402" s="1" t="s">
        <v>23</v>
      </c>
      <c r="O402" s="1"/>
      <c r="P402" s="2">
        <v>43852</v>
      </c>
      <c r="Q402" s="1" t="s">
        <v>25</v>
      </c>
    </row>
    <row r="403" spans="1:17" x14ac:dyDescent="0.25">
      <c r="A403" s="1" t="s">
        <v>133</v>
      </c>
      <c r="B403" t="s">
        <v>748</v>
      </c>
      <c r="C403">
        <v>3</v>
      </c>
      <c r="D403" s="1" t="s">
        <v>55</v>
      </c>
      <c r="E403" s="1" t="s">
        <v>31</v>
      </c>
      <c r="F403" s="2">
        <v>43175</v>
      </c>
      <c r="G403" s="2">
        <v>43539</v>
      </c>
      <c r="H403" s="1" t="s">
        <v>34</v>
      </c>
      <c r="I403" s="1" t="s">
        <v>56</v>
      </c>
      <c r="J403" s="1" t="s">
        <v>57</v>
      </c>
      <c r="K403">
        <v>750.63</v>
      </c>
      <c r="L403" s="2">
        <v>43175</v>
      </c>
      <c r="M403" s="1" t="s">
        <v>0</v>
      </c>
      <c r="N403" s="1" t="s">
        <v>24</v>
      </c>
      <c r="O403" s="1"/>
      <c r="P403" s="2">
        <v>43852</v>
      </c>
      <c r="Q403" s="1" t="s">
        <v>25</v>
      </c>
    </row>
    <row r="404" spans="1:17" x14ac:dyDescent="0.25">
      <c r="A404" s="1" t="s">
        <v>133</v>
      </c>
      <c r="B404" t="s">
        <v>161</v>
      </c>
      <c r="C404">
        <v>3</v>
      </c>
      <c r="D404" s="1" t="s">
        <v>55</v>
      </c>
      <c r="E404" s="1" t="s">
        <v>31</v>
      </c>
      <c r="F404" s="2">
        <v>43540</v>
      </c>
      <c r="G404" s="2">
        <v>43570</v>
      </c>
      <c r="H404" s="1" t="s">
        <v>34</v>
      </c>
      <c r="I404" s="1" t="s">
        <v>56</v>
      </c>
      <c r="J404" s="1" t="s">
        <v>23</v>
      </c>
      <c r="K404">
        <v>63.75</v>
      </c>
      <c r="L404" s="2">
        <v>43540</v>
      </c>
      <c r="M404" s="1" t="s">
        <v>0</v>
      </c>
      <c r="N404" s="1" t="s">
        <v>23</v>
      </c>
      <c r="O404" s="1"/>
      <c r="P404" s="2">
        <v>43852</v>
      </c>
      <c r="Q404" s="1" t="s">
        <v>25</v>
      </c>
    </row>
    <row r="405" spans="1:17" x14ac:dyDescent="0.25">
      <c r="A405" s="1" t="s">
        <v>133</v>
      </c>
      <c r="B405" t="s">
        <v>162</v>
      </c>
      <c r="C405">
        <v>3</v>
      </c>
      <c r="D405" s="1" t="s">
        <v>55</v>
      </c>
      <c r="E405" s="1" t="s">
        <v>21</v>
      </c>
      <c r="F405" s="2">
        <v>43571</v>
      </c>
      <c r="G405" s="2">
        <v>43936</v>
      </c>
      <c r="H405" s="1" t="s">
        <v>34</v>
      </c>
      <c r="I405" s="1" t="s">
        <v>56</v>
      </c>
      <c r="J405" s="1" t="s">
        <v>23</v>
      </c>
      <c r="K405">
        <v>1556.5</v>
      </c>
      <c r="L405" s="2">
        <v>43571</v>
      </c>
      <c r="M405" s="1" t="s">
        <v>0</v>
      </c>
      <c r="N405" s="1" t="s">
        <v>23</v>
      </c>
      <c r="O405" s="1"/>
      <c r="P405" s="2">
        <v>43852</v>
      </c>
      <c r="Q405" s="1" t="s">
        <v>25</v>
      </c>
    </row>
    <row r="406" spans="1:17" x14ac:dyDescent="0.25">
      <c r="A406" s="1" t="s">
        <v>133</v>
      </c>
      <c r="B406" t="s">
        <v>749</v>
      </c>
      <c r="C406">
        <v>3</v>
      </c>
      <c r="D406" s="1" t="s">
        <v>55</v>
      </c>
      <c r="E406" s="1" t="s">
        <v>31</v>
      </c>
      <c r="F406" s="2">
        <v>43192</v>
      </c>
      <c r="G406" s="2">
        <v>43556</v>
      </c>
      <c r="H406" s="1" t="s">
        <v>32</v>
      </c>
      <c r="I406" s="1" t="s">
        <v>56</v>
      </c>
      <c r="J406" s="1" t="s">
        <v>23</v>
      </c>
      <c r="K406">
        <v>46087.63</v>
      </c>
      <c r="L406" s="2">
        <v>43192</v>
      </c>
      <c r="M406" s="1" t="s">
        <v>0</v>
      </c>
      <c r="N406" s="1" t="s">
        <v>24</v>
      </c>
      <c r="O406" s="1"/>
      <c r="P406" s="2">
        <v>43852</v>
      </c>
      <c r="Q406" s="1" t="s">
        <v>25</v>
      </c>
    </row>
    <row r="407" spans="1:17" x14ac:dyDescent="0.25">
      <c r="A407" s="1" t="s">
        <v>133</v>
      </c>
      <c r="B407" t="s">
        <v>163</v>
      </c>
      <c r="C407">
        <v>3</v>
      </c>
      <c r="D407" s="1" t="s">
        <v>55</v>
      </c>
      <c r="E407" s="1" t="s">
        <v>31</v>
      </c>
      <c r="F407" s="2">
        <v>43557</v>
      </c>
      <c r="G407" s="2">
        <v>43571</v>
      </c>
      <c r="H407" s="1" t="s">
        <v>34</v>
      </c>
      <c r="I407" s="1" t="s">
        <v>56</v>
      </c>
      <c r="J407" s="1" t="s">
        <v>23</v>
      </c>
      <c r="K407">
        <v>4362.38</v>
      </c>
      <c r="L407" s="2">
        <v>43557</v>
      </c>
      <c r="M407" s="1" t="s">
        <v>0</v>
      </c>
      <c r="N407" s="1" t="s">
        <v>23</v>
      </c>
      <c r="O407" s="1"/>
      <c r="P407" s="2">
        <v>43852</v>
      </c>
      <c r="Q407" s="1" t="s">
        <v>25</v>
      </c>
    </row>
    <row r="408" spans="1:17" x14ac:dyDescent="0.25">
      <c r="A408" s="1" t="s">
        <v>133</v>
      </c>
      <c r="B408" t="s">
        <v>164</v>
      </c>
      <c r="C408">
        <v>3</v>
      </c>
      <c r="D408" s="1" t="s">
        <v>55</v>
      </c>
      <c r="E408" s="1" t="s">
        <v>21</v>
      </c>
      <c r="F408" s="2">
        <v>43572</v>
      </c>
      <c r="G408" s="2">
        <v>43922</v>
      </c>
      <c r="H408" s="1" t="s">
        <v>34</v>
      </c>
      <c r="I408" s="1" t="s">
        <v>56</v>
      </c>
      <c r="J408" s="1" t="s">
        <v>23</v>
      </c>
      <c r="K408">
        <v>65370</v>
      </c>
      <c r="L408" s="2">
        <v>43572</v>
      </c>
      <c r="M408" s="1" t="s">
        <v>0</v>
      </c>
      <c r="N408" s="1" t="s">
        <v>23</v>
      </c>
      <c r="O408" s="1"/>
      <c r="P408" s="2">
        <v>43852</v>
      </c>
      <c r="Q408" s="1" t="s">
        <v>25</v>
      </c>
    </row>
    <row r="409" spans="1:17" x14ac:dyDescent="0.25">
      <c r="A409" s="1" t="s">
        <v>133</v>
      </c>
      <c r="B409" t="s">
        <v>750</v>
      </c>
      <c r="C409">
        <v>3</v>
      </c>
      <c r="D409" s="1" t="s">
        <v>55</v>
      </c>
      <c r="E409" s="1" t="s">
        <v>21</v>
      </c>
      <c r="F409" s="2">
        <v>43738</v>
      </c>
      <c r="G409" s="2">
        <v>44103</v>
      </c>
      <c r="H409" s="1" t="s">
        <v>22</v>
      </c>
      <c r="I409" s="1" t="s">
        <v>56</v>
      </c>
      <c r="J409" s="1" t="s">
        <v>57</v>
      </c>
      <c r="K409">
        <v>44259.67</v>
      </c>
      <c r="L409" s="2">
        <v>43738</v>
      </c>
      <c r="M409" s="1" t="s">
        <v>0</v>
      </c>
      <c r="N409" s="1" t="s">
        <v>24</v>
      </c>
      <c r="O409" s="1"/>
      <c r="P409" s="2">
        <v>43852</v>
      </c>
      <c r="Q409" s="1" t="s">
        <v>25</v>
      </c>
    </row>
    <row r="410" spans="1:17" x14ac:dyDescent="0.25">
      <c r="A410" s="1" t="s">
        <v>133</v>
      </c>
      <c r="B410" t="s">
        <v>165</v>
      </c>
      <c r="C410">
        <v>3</v>
      </c>
      <c r="D410" s="1" t="s">
        <v>55</v>
      </c>
      <c r="E410" s="1" t="s">
        <v>21</v>
      </c>
      <c r="F410" s="2">
        <v>43488</v>
      </c>
      <c r="G410" s="2">
        <v>43852</v>
      </c>
      <c r="H410" s="1" t="s">
        <v>131</v>
      </c>
      <c r="I410" s="1" t="s">
        <v>56</v>
      </c>
      <c r="J410" s="1" t="s">
        <v>23</v>
      </c>
      <c r="K410">
        <v>1111.77</v>
      </c>
      <c r="L410" s="2">
        <v>43488</v>
      </c>
      <c r="M410" s="1" t="s">
        <v>0</v>
      </c>
      <c r="N410" s="1" t="s">
        <v>23</v>
      </c>
      <c r="O410" s="1"/>
      <c r="P410" s="2">
        <v>43852</v>
      </c>
      <c r="Q410" s="1" t="s">
        <v>25</v>
      </c>
    </row>
    <row r="411" spans="1:17" x14ac:dyDescent="0.25">
      <c r="A411" s="1" t="s">
        <v>133</v>
      </c>
      <c r="B411" t="s">
        <v>751</v>
      </c>
      <c r="C411">
        <v>3</v>
      </c>
      <c r="D411" s="1" t="s">
        <v>55</v>
      </c>
      <c r="E411" s="1" t="s">
        <v>31</v>
      </c>
      <c r="F411" s="2">
        <v>43312</v>
      </c>
      <c r="G411" s="2">
        <v>43676</v>
      </c>
      <c r="H411" s="1" t="s">
        <v>131</v>
      </c>
      <c r="I411" s="1" t="s">
        <v>56</v>
      </c>
      <c r="J411" s="1" t="s">
        <v>57</v>
      </c>
      <c r="K411">
        <v>27057.200000000001</v>
      </c>
      <c r="L411" s="2">
        <v>43312</v>
      </c>
      <c r="M411" s="1" t="s">
        <v>0</v>
      </c>
      <c r="N411" s="1" t="s">
        <v>24</v>
      </c>
      <c r="O411" s="1"/>
      <c r="P411" s="2">
        <v>43852</v>
      </c>
      <c r="Q411" s="1" t="s">
        <v>25</v>
      </c>
    </row>
    <row r="412" spans="1:17" x14ac:dyDescent="0.25">
      <c r="A412" s="1" t="s">
        <v>133</v>
      </c>
      <c r="B412" t="s">
        <v>751</v>
      </c>
      <c r="C412">
        <v>3</v>
      </c>
      <c r="D412" s="1" t="s">
        <v>55</v>
      </c>
      <c r="E412" s="1" t="s">
        <v>21</v>
      </c>
      <c r="F412" s="2">
        <v>43677</v>
      </c>
      <c r="G412" s="2">
        <v>44042</v>
      </c>
      <c r="H412" s="1" t="s">
        <v>131</v>
      </c>
      <c r="I412" s="1" t="s">
        <v>56</v>
      </c>
      <c r="J412" s="1" t="s">
        <v>57</v>
      </c>
      <c r="K412">
        <v>87500</v>
      </c>
      <c r="L412" s="2">
        <v>43677</v>
      </c>
      <c r="M412" s="1" t="s">
        <v>0</v>
      </c>
      <c r="N412" s="1" t="s">
        <v>23</v>
      </c>
      <c r="O412" s="1"/>
      <c r="P412" s="2">
        <v>43852</v>
      </c>
      <c r="Q412" s="1" t="s">
        <v>25</v>
      </c>
    </row>
    <row r="413" spans="1:17" x14ac:dyDescent="0.25">
      <c r="A413" s="1" t="s">
        <v>133</v>
      </c>
      <c r="B413" t="s">
        <v>170</v>
      </c>
      <c r="C413">
        <v>3</v>
      </c>
      <c r="D413" s="1" t="s">
        <v>55</v>
      </c>
      <c r="E413" s="1" t="s">
        <v>21</v>
      </c>
      <c r="F413" s="2">
        <v>43203</v>
      </c>
      <c r="G413" s="2">
        <v>43567</v>
      </c>
      <c r="H413" s="1" t="s">
        <v>34</v>
      </c>
      <c r="I413" s="1" t="s">
        <v>56</v>
      </c>
      <c r="J413" s="1" t="s">
        <v>23</v>
      </c>
      <c r="K413">
        <v>3125</v>
      </c>
      <c r="L413" s="2">
        <v>43203</v>
      </c>
      <c r="M413" s="1" t="s">
        <v>0</v>
      </c>
      <c r="N413" s="1" t="s">
        <v>24</v>
      </c>
      <c r="O413" s="1"/>
      <c r="P413" s="2">
        <v>43852</v>
      </c>
      <c r="Q413" s="1" t="s">
        <v>25</v>
      </c>
    </row>
    <row r="414" spans="1:17" x14ac:dyDescent="0.25">
      <c r="A414" s="1" t="s">
        <v>133</v>
      </c>
      <c r="B414" t="s">
        <v>171</v>
      </c>
      <c r="C414">
        <v>3</v>
      </c>
      <c r="D414" s="1" t="s">
        <v>55</v>
      </c>
      <c r="E414" s="1" t="s">
        <v>21</v>
      </c>
      <c r="F414" s="2">
        <v>43035</v>
      </c>
      <c r="G414" s="2">
        <v>43399</v>
      </c>
      <c r="H414" s="1" t="s">
        <v>22</v>
      </c>
      <c r="I414" s="1" t="s">
        <v>56</v>
      </c>
      <c r="J414" s="1" t="s">
        <v>23</v>
      </c>
      <c r="K414">
        <v>62714.03</v>
      </c>
      <c r="L414" s="2">
        <v>43035</v>
      </c>
      <c r="M414" s="1" t="s">
        <v>0</v>
      </c>
      <c r="N414" s="1" t="s">
        <v>24</v>
      </c>
      <c r="O414" s="1"/>
      <c r="P414" s="2">
        <v>43852</v>
      </c>
      <c r="Q414" s="1" t="s">
        <v>25</v>
      </c>
    </row>
    <row r="415" spans="1:17" x14ac:dyDescent="0.25">
      <c r="A415" s="1" t="s">
        <v>133</v>
      </c>
      <c r="B415" t="s">
        <v>172</v>
      </c>
      <c r="C415">
        <v>3</v>
      </c>
      <c r="D415" s="1" t="s">
        <v>55</v>
      </c>
      <c r="E415" s="1" t="s">
        <v>31</v>
      </c>
      <c r="F415" s="2">
        <v>43400</v>
      </c>
      <c r="G415" s="2">
        <v>43764</v>
      </c>
      <c r="H415" s="1" t="s">
        <v>22</v>
      </c>
      <c r="I415" s="1" t="s">
        <v>56</v>
      </c>
      <c r="J415" s="1" t="s">
        <v>23</v>
      </c>
      <c r="K415">
        <v>85800</v>
      </c>
      <c r="L415" s="2">
        <v>43400</v>
      </c>
      <c r="M415" s="1" t="s">
        <v>0</v>
      </c>
      <c r="N415" s="1" t="s">
        <v>43</v>
      </c>
      <c r="O415" s="1"/>
      <c r="P415" s="2">
        <v>43852</v>
      </c>
      <c r="Q415" s="1" t="s">
        <v>25</v>
      </c>
    </row>
    <row r="416" spans="1:17" x14ac:dyDescent="0.25">
      <c r="A416" s="1" t="s">
        <v>133</v>
      </c>
      <c r="B416" t="s">
        <v>172</v>
      </c>
      <c r="C416">
        <v>3</v>
      </c>
      <c r="D416" s="1" t="s">
        <v>55</v>
      </c>
      <c r="E416" s="1" t="s">
        <v>31</v>
      </c>
      <c r="F416" s="2">
        <v>43400</v>
      </c>
      <c r="G416" s="2">
        <v>43764</v>
      </c>
      <c r="H416" s="1" t="s">
        <v>22</v>
      </c>
      <c r="I416" s="1" t="s">
        <v>56</v>
      </c>
      <c r="J416" s="1" t="s">
        <v>23</v>
      </c>
      <c r="K416">
        <v>21450</v>
      </c>
      <c r="L416" s="2">
        <v>43400</v>
      </c>
      <c r="M416" s="1" t="s">
        <v>0</v>
      </c>
      <c r="N416" s="1" t="s">
        <v>43</v>
      </c>
      <c r="O416" s="1"/>
      <c r="P416" s="2">
        <v>43852</v>
      </c>
      <c r="Q416" s="1" t="s">
        <v>25</v>
      </c>
    </row>
    <row r="417" spans="1:17" x14ac:dyDescent="0.25">
      <c r="A417" s="1" t="s">
        <v>133</v>
      </c>
      <c r="B417" t="s">
        <v>172</v>
      </c>
      <c r="C417">
        <v>3</v>
      </c>
      <c r="D417" s="1" t="s">
        <v>55</v>
      </c>
      <c r="E417" s="1" t="s">
        <v>31</v>
      </c>
      <c r="F417" s="2">
        <v>43400</v>
      </c>
      <c r="G417" s="2">
        <v>43764</v>
      </c>
      <c r="H417" s="1" t="s">
        <v>22</v>
      </c>
      <c r="I417" s="1" t="s">
        <v>56</v>
      </c>
      <c r="J417" s="1" t="s">
        <v>23</v>
      </c>
      <c r="K417">
        <v>71765.36</v>
      </c>
      <c r="L417" s="2">
        <v>43764</v>
      </c>
      <c r="M417" s="1" t="s">
        <v>0</v>
      </c>
      <c r="N417" s="1" t="s">
        <v>43</v>
      </c>
      <c r="O417" s="1"/>
      <c r="P417" s="2">
        <v>43852</v>
      </c>
      <c r="Q417" s="1" t="s">
        <v>25</v>
      </c>
    </row>
    <row r="418" spans="1:17" x14ac:dyDescent="0.25">
      <c r="A418" s="1" t="s">
        <v>133</v>
      </c>
      <c r="B418" t="s">
        <v>172</v>
      </c>
      <c r="C418">
        <v>3</v>
      </c>
      <c r="D418" s="1" t="s">
        <v>55</v>
      </c>
      <c r="E418" s="1" t="s">
        <v>31</v>
      </c>
      <c r="F418" s="2">
        <v>43400</v>
      </c>
      <c r="G418" s="2">
        <v>43764</v>
      </c>
      <c r="H418" s="1" t="s">
        <v>22</v>
      </c>
      <c r="I418" s="1" t="s">
        <v>56</v>
      </c>
      <c r="J418" s="1" t="s">
        <v>23</v>
      </c>
      <c r="K418">
        <v>17941.34</v>
      </c>
      <c r="L418" s="2">
        <v>43764</v>
      </c>
      <c r="M418" s="1" t="s">
        <v>0</v>
      </c>
      <c r="N418" s="1" t="s">
        <v>43</v>
      </c>
      <c r="O418" s="1"/>
      <c r="P418" s="2">
        <v>43852</v>
      </c>
      <c r="Q418" s="1" t="s">
        <v>25</v>
      </c>
    </row>
    <row r="419" spans="1:17" x14ac:dyDescent="0.25">
      <c r="A419" s="1" t="s">
        <v>182</v>
      </c>
      <c r="B419" t="s">
        <v>197</v>
      </c>
      <c r="C419">
        <v>3</v>
      </c>
      <c r="D419" s="1" t="s">
        <v>55</v>
      </c>
      <c r="E419" s="1" t="s">
        <v>21</v>
      </c>
      <c r="F419" s="2">
        <v>43639</v>
      </c>
      <c r="G419" s="2">
        <v>44004</v>
      </c>
      <c r="H419" s="1" t="s">
        <v>34</v>
      </c>
      <c r="I419" s="1" t="s">
        <v>56</v>
      </c>
      <c r="J419" s="1" t="s">
        <v>23</v>
      </c>
      <c r="K419">
        <v>15047.5</v>
      </c>
      <c r="L419" s="2">
        <v>43639</v>
      </c>
      <c r="M419" s="1" t="s">
        <v>0</v>
      </c>
      <c r="N419" s="1" t="s">
        <v>23</v>
      </c>
      <c r="O419" s="1"/>
      <c r="P419" s="2">
        <v>43852</v>
      </c>
      <c r="Q419" s="1" t="s">
        <v>25</v>
      </c>
    </row>
    <row r="420" spans="1:17" x14ac:dyDescent="0.25">
      <c r="A420" s="1" t="s">
        <v>182</v>
      </c>
      <c r="B420" t="s">
        <v>198</v>
      </c>
      <c r="C420">
        <v>3</v>
      </c>
      <c r="D420" s="1" t="s">
        <v>55</v>
      </c>
      <c r="E420" s="1" t="s">
        <v>21</v>
      </c>
      <c r="F420" s="2">
        <v>43639</v>
      </c>
      <c r="G420" s="2">
        <v>44004</v>
      </c>
      <c r="H420" s="1" t="s">
        <v>35</v>
      </c>
      <c r="I420" s="1" t="s">
        <v>56</v>
      </c>
      <c r="J420" s="1" t="s">
        <v>23</v>
      </c>
      <c r="K420">
        <v>2852.5</v>
      </c>
      <c r="L420" s="2">
        <v>43639</v>
      </c>
      <c r="M420" s="1" t="s">
        <v>0</v>
      </c>
      <c r="N420" s="1" t="s">
        <v>23</v>
      </c>
      <c r="O420" s="1"/>
      <c r="P420" s="2">
        <v>43852</v>
      </c>
      <c r="Q420" s="1" t="s">
        <v>25</v>
      </c>
    </row>
    <row r="421" spans="1:17" x14ac:dyDescent="0.25">
      <c r="A421" s="1" t="s">
        <v>182</v>
      </c>
      <c r="B421" t="s">
        <v>199</v>
      </c>
      <c r="C421">
        <v>3</v>
      </c>
      <c r="D421" s="1" t="s">
        <v>55</v>
      </c>
      <c r="E421" s="1" t="s">
        <v>21</v>
      </c>
      <c r="F421" s="2">
        <v>43639</v>
      </c>
      <c r="G421" s="2">
        <v>44004</v>
      </c>
      <c r="H421" s="1" t="s">
        <v>35</v>
      </c>
      <c r="I421" s="1" t="s">
        <v>56</v>
      </c>
      <c r="J421" s="1" t="s">
        <v>23</v>
      </c>
      <c r="K421">
        <v>495</v>
      </c>
      <c r="L421" s="2">
        <v>43639</v>
      </c>
      <c r="M421" s="1" t="s">
        <v>0</v>
      </c>
      <c r="N421" s="1" t="s">
        <v>23</v>
      </c>
      <c r="O421" s="1"/>
      <c r="P421" s="2">
        <v>43852</v>
      </c>
      <c r="Q421" s="1" t="s">
        <v>25</v>
      </c>
    </row>
    <row r="422" spans="1:17" x14ac:dyDescent="0.25">
      <c r="A422" s="1" t="s">
        <v>182</v>
      </c>
      <c r="B422" t="s">
        <v>201</v>
      </c>
      <c r="C422">
        <v>3</v>
      </c>
      <c r="D422" s="1" t="s">
        <v>55</v>
      </c>
      <c r="E422" s="1" t="s">
        <v>21</v>
      </c>
      <c r="F422" s="2">
        <v>43639</v>
      </c>
      <c r="G422" s="2">
        <v>44004</v>
      </c>
      <c r="H422" s="1" t="s">
        <v>39</v>
      </c>
      <c r="I422" s="1" t="s">
        <v>56</v>
      </c>
      <c r="J422" s="1" t="s">
        <v>23</v>
      </c>
      <c r="K422">
        <v>1412.55</v>
      </c>
      <c r="L422" s="2">
        <v>43639</v>
      </c>
      <c r="M422" s="1" t="s">
        <v>0</v>
      </c>
      <c r="N422" s="1" t="s">
        <v>23</v>
      </c>
      <c r="O422" s="1"/>
      <c r="P422" s="2">
        <v>43852</v>
      </c>
      <c r="Q422" s="1" t="s">
        <v>25</v>
      </c>
    </row>
    <row r="423" spans="1:17" x14ac:dyDescent="0.25">
      <c r="A423" s="1" t="s">
        <v>182</v>
      </c>
      <c r="B423" t="s">
        <v>208</v>
      </c>
      <c r="C423">
        <v>3</v>
      </c>
      <c r="D423" s="1" t="s">
        <v>55</v>
      </c>
      <c r="E423" s="1" t="s">
        <v>21</v>
      </c>
      <c r="F423" s="2">
        <v>43520</v>
      </c>
      <c r="G423" s="2">
        <v>43884</v>
      </c>
      <c r="H423" s="1" t="s">
        <v>35</v>
      </c>
      <c r="I423" s="1" t="s">
        <v>56</v>
      </c>
      <c r="J423" s="1" t="s">
        <v>23</v>
      </c>
      <c r="K423">
        <v>6250</v>
      </c>
      <c r="L423" s="2">
        <v>43520</v>
      </c>
      <c r="M423" s="1" t="s">
        <v>0</v>
      </c>
      <c r="N423" s="1" t="s">
        <v>23</v>
      </c>
      <c r="O423" s="1"/>
      <c r="P423" s="2">
        <v>43852</v>
      </c>
      <c r="Q423" s="1" t="s">
        <v>25</v>
      </c>
    </row>
    <row r="424" spans="1:17" x14ac:dyDescent="0.25">
      <c r="A424" s="1" t="s">
        <v>182</v>
      </c>
      <c r="B424" t="s">
        <v>210</v>
      </c>
      <c r="C424">
        <v>3</v>
      </c>
      <c r="D424" s="1" t="s">
        <v>55</v>
      </c>
      <c r="E424" s="1" t="s">
        <v>21</v>
      </c>
      <c r="F424" s="2">
        <v>43522</v>
      </c>
      <c r="G424" s="2">
        <v>43886</v>
      </c>
      <c r="H424" s="1" t="s">
        <v>35</v>
      </c>
      <c r="I424" s="1" t="s">
        <v>56</v>
      </c>
      <c r="J424" s="1" t="s">
        <v>23</v>
      </c>
      <c r="K424">
        <v>12500</v>
      </c>
      <c r="L424" s="2">
        <v>43522</v>
      </c>
      <c r="M424" s="1" t="s">
        <v>0</v>
      </c>
      <c r="N424" s="1" t="s">
        <v>23</v>
      </c>
      <c r="O424" s="1"/>
      <c r="P424" s="2">
        <v>43852</v>
      </c>
      <c r="Q424" s="1" t="s">
        <v>25</v>
      </c>
    </row>
    <row r="425" spans="1:17" x14ac:dyDescent="0.25">
      <c r="A425" s="1" t="s">
        <v>182</v>
      </c>
      <c r="B425" t="s">
        <v>752</v>
      </c>
      <c r="C425">
        <v>3</v>
      </c>
      <c r="D425" s="1" t="s">
        <v>55</v>
      </c>
      <c r="E425" s="1" t="s">
        <v>21</v>
      </c>
      <c r="F425" s="2">
        <v>43535</v>
      </c>
      <c r="G425" s="2">
        <v>43900</v>
      </c>
      <c r="H425" s="1" t="s">
        <v>34</v>
      </c>
      <c r="I425" s="1" t="s">
        <v>56</v>
      </c>
      <c r="J425" s="1" t="s">
        <v>57</v>
      </c>
      <c r="K425">
        <v>2645.75</v>
      </c>
      <c r="L425" s="2">
        <v>43535</v>
      </c>
      <c r="M425" s="1" t="s">
        <v>0</v>
      </c>
      <c r="N425" s="1" t="s">
        <v>24</v>
      </c>
      <c r="O425" s="1"/>
      <c r="P425" s="2">
        <v>43852</v>
      </c>
      <c r="Q425" s="1" t="s">
        <v>25</v>
      </c>
    </row>
    <row r="426" spans="1:17" x14ac:dyDescent="0.25">
      <c r="A426" s="1" t="s">
        <v>218</v>
      </c>
      <c r="B426" t="s">
        <v>229</v>
      </c>
      <c r="C426">
        <v>3</v>
      </c>
      <c r="D426" s="1" t="s">
        <v>55</v>
      </c>
      <c r="E426" s="1" t="s">
        <v>21</v>
      </c>
      <c r="F426" s="2">
        <v>43466</v>
      </c>
      <c r="G426" s="2">
        <v>43830</v>
      </c>
      <c r="H426" s="1" t="s">
        <v>22</v>
      </c>
      <c r="I426" s="1" t="s">
        <v>56</v>
      </c>
      <c r="J426" s="1" t="s">
        <v>23</v>
      </c>
      <c r="K426">
        <v>36833.85</v>
      </c>
      <c r="L426" s="2">
        <v>43466</v>
      </c>
      <c r="M426" s="1" t="s">
        <v>0</v>
      </c>
      <c r="N426" s="1" t="s">
        <v>23</v>
      </c>
      <c r="O426" s="1"/>
      <c r="P426" s="2">
        <v>43852</v>
      </c>
      <c r="Q426" s="1" t="s">
        <v>25</v>
      </c>
    </row>
    <row r="427" spans="1:17" x14ac:dyDescent="0.25">
      <c r="A427" s="1" t="s">
        <v>218</v>
      </c>
      <c r="B427" t="s">
        <v>230</v>
      </c>
      <c r="C427">
        <v>3</v>
      </c>
      <c r="D427" s="1" t="s">
        <v>55</v>
      </c>
      <c r="E427" s="1" t="s">
        <v>21</v>
      </c>
      <c r="F427" s="2">
        <v>43282</v>
      </c>
      <c r="G427" s="2">
        <v>43646</v>
      </c>
      <c r="H427" s="1" t="s">
        <v>34</v>
      </c>
      <c r="I427" s="1" t="s">
        <v>56</v>
      </c>
      <c r="J427" s="1" t="s">
        <v>23</v>
      </c>
      <c r="K427">
        <v>6268.75</v>
      </c>
      <c r="L427" s="2">
        <v>43646</v>
      </c>
      <c r="M427" s="1" t="s">
        <v>0</v>
      </c>
      <c r="N427" s="1" t="s">
        <v>24</v>
      </c>
      <c r="O427" s="1"/>
      <c r="P427" s="2">
        <v>43852</v>
      </c>
      <c r="Q427" s="1" t="s">
        <v>25</v>
      </c>
    </row>
    <row r="428" spans="1:17" x14ac:dyDescent="0.25">
      <c r="A428" s="1" t="s">
        <v>218</v>
      </c>
      <c r="B428" t="s">
        <v>231</v>
      </c>
      <c r="C428">
        <v>3</v>
      </c>
      <c r="D428" s="1" t="s">
        <v>55</v>
      </c>
      <c r="E428" s="1" t="s">
        <v>21</v>
      </c>
      <c r="F428" s="2">
        <v>43282</v>
      </c>
      <c r="G428" s="2">
        <v>43646</v>
      </c>
      <c r="H428" s="1" t="s">
        <v>32</v>
      </c>
      <c r="I428" s="1" t="s">
        <v>56</v>
      </c>
      <c r="J428" s="1" t="s">
        <v>23</v>
      </c>
      <c r="K428">
        <v>45473.07</v>
      </c>
      <c r="L428" s="2">
        <v>43646</v>
      </c>
      <c r="M428" s="1" t="s">
        <v>0</v>
      </c>
      <c r="N428" s="1" t="s">
        <v>24</v>
      </c>
      <c r="O428" s="1"/>
      <c r="P428" s="2">
        <v>43852</v>
      </c>
      <c r="Q428" s="1" t="s">
        <v>25</v>
      </c>
    </row>
    <row r="429" spans="1:17" x14ac:dyDescent="0.25">
      <c r="A429" s="1" t="s">
        <v>218</v>
      </c>
      <c r="B429" t="s">
        <v>232</v>
      </c>
      <c r="C429">
        <v>3</v>
      </c>
      <c r="D429" s="1" t="s">
        <v>55</v>
      </c>
      <c r="E429" s="1" t="s">
        <v>21</v>
      </c>
      <c r="F429" s="2">
        <v>43282</v>
      </c>
      <c r="G429" s="2">
        <v>43646</v>
      </c>
      <c r="H429" s="1" t="s">
        <v>34</v>
      </c>
      <c r="I429" s="1" t="s">
        <v>56</v>
      </c>
      <c r="J429" s="1" t="s">
        <v>23</v>
      </c>
      <c r="K429">
        <v>9436.56</v>
      </c>
      <c r="L429" s="2">
        <v>43646</v>
      </c>
      <c r="M429" s="1" t="s">
        <v>0</v>
      </c>
      <c r="N429" s="1" t="s">
        <v>24</v>
      </c>
      <c r="O429" s="1"/>
      <c r="P429" s="2">
        <v>43852</v>
      </c>
      <c r="Q429" s="1" t="s">
        <v>25</v>
      </c>
    </row>
    <row r="430" spans="1:17" x14ac:dyDescent="0.25">
      <c r="A430" s="1" t="s">
        <v>218</v>
      </c>
      <c r="B430" t="s">
        <v>233</v>
      </c>
      <c r="C430">
        <v>3</v>
      </c>
      <c r="D430" s="1" t="s">
        <v>55</v>
      </c>
      <c r="E430" s="1" t="s">
        <v>21</v>
      </c>
      <c r="F430" s="2">
        <v>43282</v>
      </c>
      <c r="G430" s="2">
        <v>43646</v>
      </c>
      <c r="H430" s="1" t="s">
        <v>35</v>
      </c>
      <c r="I430" s="1" t="s">
        <v>56</v>
      </c>
      <c r="J430" s="1" t="s">
        <v>23</v>
      </c>
      <c r="K430">
        <v>30030.63</v>
      </c>
      <c r="L430" s="2">
        <v>43646</v>
      </c>
      <c r="M430" s="1" t="s">
        <v>0</v>
      </c>
      <c r="N430" s="1" t="s">
        <v>24</v>
      </c>
      <c r="O430" s="1"/>
      <c r="P430" s="2">
        <v>43852</v>
      </c>
      <c r="Q430" s="1" t="s">
        <v>25</v>
      </c>
    </row>
    <row r="431" spans="1:17" x14ac:dyDescent="0.25">
      <c r="A431" s="1" t="s">
        <v>218</v>
      </c>
      <c r="B431" t="s">
        <v>753</v>
      </c>
      <c r="C431">
        <v>3</v>
      </c>
      <c r="D431" s="1" t="s">
        <v>55</v>
      </c>
      <c r="E431" s="1" t="s">
        <v>31</v>
      </c>
      <c r="F431" s="2">
        <v>43070</v>
      </c>
      <c r="G431" s="2">
        <v>43434</v>
      </c>
      <c r="H431" s="1" t="s">
        <v>34</v>
      </c>
      <c r="I431" s="1" t="s">
        <v>56</v>
      </c>
      <c r="J431" s="1" t="s">
        <v>28</v>
      </c>
      <c r="K431">
        <v>55107.13</v>
      </c>
      <c r="L431" s="2">
        <v>43070</v>
      </c>
      <c r="M431" s="1" t="s">
        <v>0</v>
      </c>
      <c r="N431" s="1" t="s">
        <v>24</v>
      </c>
      <c r="O431" s="1"/>
      <c r="P431" s="2">
        <v>43852</v>
      </c>
      <c r="Q431" s="1" t="s">
        <v>25</v>
      </c>
    </row>
    <row r="432" spans="1:17" x14ac:dyDescent="0.25">
      <c r="A432" s="1" t="s">
        <v>239</v>
      </c>
      <c r="B432" t="s">
        <v>754</v>
      </c>
      <c r="C432">
        <v>3</v>
      </c>
      <c r="D432" s="1" t="s">
        <v>55</v>
      </c>
      <c r="E432" s="1" t="s">
        <v>31</v>
      </c>
      <c r="F432" s="2">
        <v>43191</v>
      </c>
      <c r="G432" s="2">
        <v>43555</v>
      </c>
      <c r="H432" s="1" t="s">
        <v>35</v>
      </c>
      <c r="I432" s="1" t="s">
        <v>56</v>
      </c>
      <c r="J432" s="1" t="s">
        <v>23</v>
      </c>
      <c r="K432">
        <v>318411.5</v>
      </c>
      <c r="L432" s="2">
        <v>43555</v>
      </c>
      <c r="M432" s="1" t="s">
        <v>0</v>
      </c>
      <c r="N432" s="1" t="s">
        <v>24</v>
      </c>
      <c r="O432" s="1"/>
      <c r="P432" s="2">
        <v>43852</v>
      </c>
      <c r="Q432" s="1" t="s">
        <v>25</v>
      </c>
    </row>
    <row r="433" spans="1:17" x14ac:dyDescent="0.25">
      <c r="A433" s="1" t="s">
        <v>239</v>
      </c>
      <c r="B433" t="s">
        <v>755</v>
      </c>
      <c r="C433">
        <v>3</v>
      </c>
      <c r="D433" s="1" t="s">
        <v>55</v>
      </c>
      <c r="E433" s="1" t="s">
        <v>21</v>
      </c>
      <c r="F433" s="2">
        <v>43556</v>
      </c>
      <c r="G433" s="2">
        <v>43921</v>
      </c>
      <c r="H433" s="1" t="s">
        <v>35</v>
      </c>
      <c r="I433" s="1" t="s">
        <v>56</v>
      </c>
      <c r="J433" s="1" t="s">
        <v>23</v>
      </c>
      <c r="K433">
        <v>344794.13</v>
      </c>
      <c r="L433" s="2">
        <v>43556</v>
      </c>
      <c r="M433" s="1" t="s">
        <v>0</v>
      </c>
      <c r="N433" s="1" t="s">
        <v>23</v>
      </c>
      <c r="O433" s="1"/>
      <c r="P433" s="2">
        <v>43852</v>
      </c>
      <c r="Q433" s="1" t="s">
        <v>25</v>
      </c>
    </row>
    <row r="434" spans="1:17" x14ac:dyDescent="0.25">
      <c r="A434" s="1" t="s">
        <v>239</v>
      </c>
      <c r="B434" t="s">
        <v>242</v>
      </c>
      <c r="C434">
        <v>3</v>
      </c>
      <c r="D434" s="1" t="s">
        <v>55</v>
      </c>
      <c r="E434" s="1" t="s">
        <v>21</v>
      </c>
      <c r="F434" s="2">
        <v>43291</v>
      </c>
      <c r="G434" s="2">
        <v>43655</v>
      </c>
      <c r="H434" s="1" t="s">
        <v>34</v>
      </c>
      <c r="I434" s="1" t="s">
        <v>56</v>
      </c>
      <c r="J434" s="1" t="s">
        <v>23</v>
      </c>
      <c r="K434">
        <v>140949.5</v>
      </c>
      <c r="L434" s="2">
        <v>43291</v>
      </c>
      <c r="M434" s="1" t="s">
        <v>0</v>
      </c>
      <c r="N434" s="1" t="s">
        <v>24</v>
      </c>
      <c r="O434" s="1"/>
      <c r="P434" s="2">
        <v>43852</v>
      </c>
      <c r="Q434" s="1" t="s">
        <v>25</v>
      </c>
    </row>
    <row r="435" spans="1:17" x14ac:dyDescent="0.25">
      <c r="A435" s="1" t="s">
        <v>239</v>
      </c>
      <c r="B435" t="s">
        <v>243</v>
      </c>
      <c r="C435">
        <v>3</v>
      </c>
      <c r="D435" s="1" t="s">
        <v>55</v>
      </c>
      <c r="E435" s="1" t="s">
        <v>31</v>
      </c>
      <c r="F435" s="2">
        <v>43101</v>
      </c>
      <c r="G435" s="2">
        <v>43465</v>
      </c>
      <c r="H435" s="1" t="s">
        <v>32</v>
      </c>
      <c r="I435" s="1" t="s">
        <v>56</v>
      </c>
      <c r="J435" s="1" t="s">
        <v>23</v>
      </c>
      <c r="K435">
        <v>460832.14</v>
      </c>
      <c r="L435" s="2">
        <v>43101</v>
      </c>
      <c r="M435" s="1" t="s">
        <v>0</v>
      </c>
      <c r="N435" s="1" t="s">
        <v>24</v>
      </c>
      <c r="O435" s="1"/>
      <c r="P435" s="2">
        <v>43852</v>
      </c>
      <c r="Q435" s="1" t="s">
        <v>25</v>
      </c>
    </row>
    <row r="436" spans="1:17" x14ac:dyDescent="0.25">
      <c r="A436" s="1" t="s">
        <v>239</v>
      </c>
      <c r="B436" t="s">
        <v>244</v>
      </c>
      <c r="C436">
        <v>3</v>
      </c>
      <c r="D436" s="1" t="s">
        <v>55</v>
      </c>
      <c r="E436" s="1" t="s">
        <v>21</v>
      </c>
      <c r="F436" s="2">
        <v>43466</v>
      </c>
      <c r="G436" s="2">
        <v>43555</v>
      </c>
      <c r="H436" s="1" t="s">
        <v>32</v>
      </c>
      <c r="I436" s="1" t="s">
        <v>56</v>
      </c>
      <c r="J436" s="1" t="s">
        <v>23</v>
      </c>
      <c r="K436">
        <v>257590.8</v>
      </c>
      <c r="L436" s="2">
        <v>43466</v>
      </c>
      <c r="M436" s="1" t="s">
        <v>0</v>
      </c>
      <c r="N436" s="1" t="s">
        <v>43</v>
      </c>
      <c r="O436" s="1"/>
      <c r="P436" s="2">
        <v>43852</v>
      </c>
      <c r="Q436" s="1" t="s">
        <v>25</v>
      </c>
    </row>
    <row r="437" spans="1:17" x14ac:dyDescent="0.25">
      <c r="A437" s="1" t="s">
        <v>239</v>
      </c>
      <c r="B437" t="s">
        <v>244</v>
      </c>
      <c r="C437">
        <v>3</v>
      </c>
      <c r="D437" s="1" t="s">
        <v>55</v>
      </c>
      <c r="E437" s="1" t="s">
        <v>21</v>
      </c>
      <c r="F437" s="2">
        <v>43466</v>
      </c>
      <c r="G437" s="2">
        <v>43555</v>
      </c>
      <c r="H437" s="1" t="s">
        <v>32</v>
      </c>
      <c r="I437" s="1" t="s">
        <v>56</v>
      </c>
      <c r="J437" s="1" t="s">
        <v>23</v>
      </c>
      <c r="K437">
        <v>-98802.02</v>
      </c>
      <c r="L437" s="2">
        <v>43466</v>
      </c>
      <c r="M437" s="1" t="s">
        <v>0</v>
      </c>
      <c r="N437" s="1" t="s">
        <v>43</v>
      </c>
      <c r="O437" s="1"/>
      <c r="P437" s="2">
        <v>43852</v>
      </c>
      <c r="Q437" s="1" t="s">
        <v>25</v>
      </c>
    </row>
    <row r="438" spans="1:17" x14ac:dyDescent="0.25">
      <c r="A438" s="1" t="s">
        <v>239</v>
      </c>
      <c r="B438" t="s">
        <v>756</v>
      </c>
      <c r="C438">
        <v>3</v>
      </c>
      <c r="D438" s="1" t="s">
        <v>55</v>
      </c>
      <c r="E438" s="1" t="s">
        <v>21</v>
      </c>
      <c r="F438" s="2">
        <v>43138</v>
      </c>
      <c r="G438" s="2">
        <v>43143</v>
      </c>
      <c r="H438" s="1" t="s">
        <v>34</v>
      </c>
      <c r="I438" s="1" t="s">
        <v>56</v>
      </c>
      <c r="J438" s="1" t="s">
        <v>57</v>
      </c>
      <c r="K438">
        <v>338.55</v>
      </c>
      <c r="L438" s="2">
        <v>43138</v>
      </c>
      <c r="M438" s="1" t="s">
        <v>0</v>
      </c>
      <c r="N438" s="1" t="s">
        <v>24</v>
      </c>
      <c r="O438" s="1"/>
      <c r="P438" s="2">
        <v>43852</v>
      </c>
      <c r="Q438" s="1" t="s">
        <v>25</v>
      </c>
    </row>
    <row r="439" spans="1:17" x14ac:dyDescent="0.25">
      <c r="A439" s="1" t="s">
        <v>239</v>
      </c>
      <c r="B439" t="s">
        <v>757</v>
      </c>
      <c r="C439">
        <v>3</v>
      </c>
      <c r="D439" s="1" t="s">
        <v>55</v>
      </c>
      <c r="E439" s="1" t="s">
        <v>31</v>
      </c>
      <c r="F439" s="2">
        <v>43191</v>
      </c>
      <c r="G439" s="2">
        <v>43555</v>
      </c>
      <c r="H439" s="1" t="s">
        <v>35</v>
      </c>
      <c r="I439" s="1" t="s">
        <v>56</v>
      </c>
      <c r="J439" s="1" t="s">
        <v>23</v>
      </c>
      <c r="K439">
        <v>40625</v>
      </c>
      <c r="L439" s="2">
        <v>43555</v>
      </c>
      <c r="M439" s="1" t="s">
        <v>0</v>
      </c>
      <c r="N439" s="1" t="s">
        <v>24</v>
      </c>
      <c r="O439" s="1"/>
      <c r="P439" s="2">
        <v>43852</v>
      </c>
      <c r="Q439" s="1" t="s">
        <v>25</v>
      </c>
    </row>
    <row r="440" spans="1:17" x14ac:dyDescent="0.25">
      <c r="A440" s="1" t="s">
        <v>239</v>
      </c>
      <c r="B440" t="s">
        <v>245</v>
      </c>
      <c r="C440">
        <v>3</v>
      </c>
      <c r="D440" s="1" t="s">
        <v>55</v>
      </c>
      <c r="E440" s="1" t="s">
        <v>21</v>
      </c>
      <c r="F440" s="2">
        <v>43556</v>
      </c>
      <c r="G440" s="2">
        <v>43921</v>
      </c>
      <c r="H440" s="1" t="s">
        <v>35</v>
      </c>
      <c r="I440" s="1" t="s">
        <v>56</v>
      </c>
      <c r="J440" s="1" t="s">
        <v>23</v>
      </c>
      <c r="K440">
        <v>37500</v>
      </c>
      <c r="L440" s="2">
        <v>43556</v>
      </c>
      <c r="M440" s="1" t="s">
        <v>0</v>
      </c>
      <c r="N440" s="1" t="s">
        <v>23</v>
      </c>
      <c r="O440" s="1"/>
      <c r="P440" s="2">
        <v>43852</v>
      </c>
      <c r="Q440" s="1" t="s">
        <v>25</v>
      </c>
    </row>
    <row r="441" spans="1:17" x14ac:dyDescent="0.25">
      <c r="A441" s="1" t="s">
        <v>239</v>
      </c>
      <c r="B441" t="s">
        <v>674</v>
      </c>
      <c r="C441">
        <v>3</v>
      </c>
      <c r="D441" s="1" t="s">
        <v>55</v>
      </c>
      <c r="E441" s="1" t="s">
        <v>31</v>
      </c>
      <c r="F441" s="2">
        <v>43101</v>
      </c>
      <c r="G441" s="2">
        <v>43465</v>
      </c>
      <c r="H441" s="1" t="s">
        <v>22</v>
      </c>
      <c r="I441" s="1" t="s">
        <v>56</v>
      </c>
      <c r="J441" s="1" t="s">
        <v>23</v>
      </c>
      <c r="K441">
        <v>55361.599999999999</v>
      </c>
      <c r="L441" s="2">
        <v>43101</v>
      </c>
      <c r="M441" s="1" t="s">
        <v>0</v>
      </c>
      <c r="N441" s="1" t="s">
        <v>24</v>
      </c>
      <c r="O441" s="1"/>
      <c r="P441" s="2">
        <v>43852</v>
      </c>
      <c r="Q441" s="1" t="s">
        <v>25</v>
      </c>
    </row>
    <row r="442" spans="1:17" x14ac:dyDescent="0.25">
      <c r="A442" s="1" t="s">
        <v>239</v>
      </c>
      <c r="B442" t="s">
        <v>674</v>
      </c>
      <c r="C442">
        <v>3</v>
      </c>
      <c r="D442" s="1" t="s">
        <v>55</v>
      </c>
      <c r="E442" s="1" t="s">
        <v>31</v>
      </c>
      <c r="F442" s="2">
        <v>43466</v>
      </c>
      <c r="G442" s="2">
        <v>43830</v>
      </c>
      <c r="H442" s="1" t="s">
        <v>22</v>
      </c>
      <c r="I442" s="1" t="s">
        <v>56</v>
      </c>
      <c r="J442" s="1" t="s">
        <v>23</v>
      </c>
      <c r="K442">
        <v>86723.5</v>
      </c>
      <c r="L442" s="2">
        <v>43466</v>
      </c>
      <c r="M442" s="1" t="s">
        <v>0</v>
      </c>
      <c r="N442" s="1" t="s">
        <v>23</v>
      </c>
      <c r="O442" s="1"/>
      <c r="P442" s="2">
        <v>43852</v>
      </c>
      <c r="Q442" s="1" t="s">
        <v>25</v>
      </c>
    </row>
    <row r="443" spans="1:17" x14ac:dyDescent="0.25">
      <c r="A443" s="1" t="s">
        <v>239</v>
      </c>
      <c r="B443" t="s">
        <v>674</v>
      </c>
      <c r="C443">
        <v>3</v>
      </c>
      <c r="D443" s="1" t="s">
        <v>55</v>
      </c>
      <c r="E443" s="1" t="s">
        <v>21</v>
      </c>
      <c r="F443" s="2">
        <v>43831</v>
      </c>
      <c r="G443" s="2">
        <v>43921</v>
      </c>
      <c r="H443" s="1" t="s">
        <v>22</v>
      </c>
      <c r="I443" s="1" t="s">
        <v>56</v>
      </c>
      <c r="J443" s="1" t="s">
        <v>23</v>
      </c>
      <c r="K443">
        <v>21680.799999999999</v>
      </c>
      <c r="L443" s="2">
        <v>43831</v>
      </c>
      <c r="M443" s="1" t="s">
        <v>0</v>
      </c>
      <c r="N443" s="1" t="s">
        <v>23</v>
      </c>
      <c r="O443" s="1"/>
      <c r="P443" s="2">
        <v>43852</v>
      </c>
      <c r="Q443" s="1" t="s">
        <v>25</v>
      </c>
    </row>
    <row r="444" spans="1:17" x14ac:dyDescent="0.25">
      <c r="A444" s="1" t="s">
        <v>239</v>
      </c>
      <c r="B444" t="s">
        <v>246</v>
      </c>
      <c r="C444">
        <v>3</v>
      </c>
      <c r="D444" s="1" t="s">
        <v>55</v>
      </c>
      <c r="E444" s="1" t="s">
        <v>21</v>
      </c>
      <c r="F444" s="2">
        <v>43301</v>
      </c>
      <c r="G444" s="2">
        <v>43392</v>
      </c>
      <c r="H444" s="1" t="s">
        <v>131</v>
      </c>
      <c r="I444" s="1" t="s">
        <v>56</v>
      </c>
      <c r="J444" s="1" t="s">
        <v>57</v>
      </c>
      <c r="K444">
        <v>17419.13</v>
      </c>
      <c r="L444" s="2">
        <v>43301</v>
      </c>
      <c r="M444" s="1" t="s">
        <v>0</v>
      </c>
      <c r="N444" s="1" t="s">
        <v>24</v>
      </c>
      <c r="O444" s="1"/>
      <c r="P444" s="2">
        <v>43852</v>
      </c>
      <c r="Q444" s="1" t="s">
        <v>25</v>
      </c>
    </row>
    <row r="445" spans="1:17" x14ac:dyDescent="0.25">
      <c r="A445" s="1" t="s">
        <v>239</v>
      </c>
      <c r="B445" t="s">
        <v>247</v>
      </c>
      <c r="C445">
        <v>3</v>
      </c>
      <c r="D445" s="1" t="s">
        <v>55</v>
      </c>
      <c r="E445" s="1" t="s">
        <v>21</v>
      </c>
      <c r="F445" s="2">
        <v>43348</v>
      </c>
      <c r="G445" s="2">
        <v>43438</v>
      </c>
      <c r="H445" s="1" t="s">
        <v>131</v>
      </c>
      <c r="I445" s="1" t="s">
        <v>56</v>
      </c>
      <c r="J445" s="1" t="s">
        <v>57</v>
      </c>
      <c r="K445">
        <v>5165.63</v>
      </c>
      <c r="L445" s="2">
        <v>43348</v>
      </c>
      <c r="M445" s="1" t="s">
        <v>0</v>
      </c>
      <c r="N445" s="1" t="s">
        <v>24</v>
      </c>
      <c r="O445" s="1"/>
      <c r="P445" s="2">
        <v>43852</v>
      </c>
      <c r="Q445" s="1" t="s">
        <v>25</v>
      </c>
    </row>
    <row r="446" spans="1:17" x14ac:dyDescent="0.25">
      <c r="A446" s="1" t="s">
        <v>239</v>
      </c>
      <c r="B446" t="s">
        <v>248</v>
      </c>
      <c r="C446">
        <v>3</v>
      </c>
      <c r="D446" s="1" t="s">
        <v>55</v>
      </c>
      <c r="E446" s="1" t="s">
        <v>21</v>
      </c>
      <c r="F446" s="2">
        <v>43608</v>
      </c>
      <c r="G446" s="2">
        <v>43921</v>
      </c>
      <c r="H446" s="1" t="s">
        <v>131</v>
      </c>
      <c r="I446" s="1" t="s">
        <v>56</v>
      </c>
      <c r="J446" s="1" t="s">
        <v>57</v>
      </c>
      <c r="K446">
        <v>9990.15</v>
      </c>
      <c r="L446" s="2">
        <v>43608</v>
      </c>
      <c r="M446" s="1" t="s">
        <v>0</v>
      </c>
      <c r="N446" s="1" t="s">
        <v>24</v>
      </c>
      <c r="O446" s="1"/>
      <c r="P446" s="2">
        <v>43852</v>
      </c>
      <c r="Q446" s="1" t="s">
        <v>25</v>
      </c>
    </row>
    <row r="447" spans="1:17" x14ac:dyDescent="0.25">
      <c r="A447" s="1" t="s">
        <v>239</v>
      </c>
      <c r="B447" t="s">
        <v>758</v>
      </c>
      <c r="C447">
        <v>3</v>
      </c>
      <c r="D447" s="1" t="s">
        <v>55</v>
      </c>
      <c r="E447" s="1" t="s">
        <v>21</v>
      </c>
      <c r="F447" s="2">
        <v>43262</v>
      </c>
      <c r="G447" s="2">
        <v>43353</v>
      </c>
      <c r="H447" s="1" t="s">
        <v>131</v>
      </c>
      <c r="I447" s="1" t="s">
        <v>56</v>
      </c>
      <c r="J447" s="1" t="s">
        <v>57</v>
      </c>
      <c r="K447">
        <v>10625</v>
      </c>
      <c r="L447" s="2">
        <v>43262</v>
      </c>
      <c r="M447" s="1" t="s">
        <v>0</v>
      </c>
      <c r="N447" s="1" t="s">
        <v>24</v>
      </c>
      <c r="O447" s="1"/>
      <c r="P447" s="2">
        <v>43852</v>
      </c>
      <c r="Q447" s="1" t="s">
        <v>25</v>
      </c>
    </row>
    <row r="448" spans="1:17" x14ac:dyDescent="0.25">
      <c r="A448" s="1" t="s">
        <v>239</v>
      </c>
      <c r="B448" t="s">
        <v>725</v>
      </c>
      <c r="C448">
        <v>3</v>
      </c>
      <c r="D448" s="1" t="s">
        <v>55</v>
      </c>
      <c r="E448" s="1" t="s">
        <v>31</v>
      </c>
      <c r="F448" s="2">
        <v>42917</v>
      </c>
      <c r="G448" s="2">
        <v>43281</v>
      </c>
      <c r="H448" s="1" t="s">
        <v>34</v>
      </c>
      <c r="I448" s="1" t="s">
        <v>56</v>
      </c>
      <c r="J448" s="1" t="s">
        <v>23</v>
      </c>
      <c r="K448">
        <v>14399.88</v>
      </c>
      <c r="L448" s="2">
        <v>42917</v>
      </c>
      <c r="M448" s="1" t="s">
        <v>0</v>
      </c>
      <c r="N448" s="1" t="s">
        <v>24</v>
      </c>
      <c r="O448" s="1"/>
      <c r="P448" s="2">
        <v>43852</v>
      </c>
      <c r="Q448" s="1" t="s">
        <v>25</v>
      </c>
    </row>
    <row r="449" spans="1:17" x14ac:dyDescent="0.25">
      <c r="A449" s="1" t="s">
        <v>239</v>
      </c>
      <c r="B449" t="s">
        <v>725</v>
      </c>
      <c r="C449">
        <v>3</v>
      </c>
      <c r="D449" s="1" t="s">
        <v>55</v>
      </c>
      <c r="E449" s="1" t="s">
        <v>21</v>
      </c>
      <c r="F449" s="2">
        <v>43647</v>
      </c>
      <c r="G449" s="2">
        <v>44012</v>
      </c>
      <c r="H449" s="1" t="s">
        <v>34</v>
      </c>
      <c r="I449" s="1" t="s">
        <v>56</v>
      </c>
      <c r="J449" s="1" t="s">
        <v>23</v>
      </c>
      <c r="K449">
        <v>20165.5</v>
      </c>
      <c r="L449" s="2">
        <v>43647</v>
      </c>
      <c r="M449" s="1" t="s">
        <v>0</v>
      </c>
      <c r="N449" s="1" t="s">
        <v>23</v>
      </c>
      <c r="O449" s="1"/>
      <c r="P449" s="2">
        <v>43852</v>
      </c>
      <c r="Q449" s="1" t="s">
        <v>25</v>
      </c>
    </row>
    <row r="450" spans="1:17" x14ac:dyDescent="0.25">
      <c r="A450" s="1" t="s">
        <v>239</v>
      </c>
      <c r="B450" t="s">
        <v>759</v>
      </c>
      <c r="C450">
        <v>3</v>
      </c>
      <c r="D450" s="1" t="s">
        <v>55</v>
      </c>
      <c r="E450" s="1" t="s">
        <v>21</v>
      </c>
      <c r="F450" s="2">
        <v>43556</v>
      </c>
      <c r="G450" s="2">
        <v>43616</v>
      </c>
      <c r="H450" s="1" t="s">
        <v>131</v>
      </c>
      <c r="I450" s="1" t="s">
        <v>56</v>
      </c>
      <c r="J450" s="1" t="s">
        <v>57</v>
      </c>
      <c r="K450">
        <v>11593.27</v>
      </c>
      <c r="L450" s="2">
        <v>43556</v>
      </c>
      <c r="M450" s="1" t="s">
        <v>0</v>
      </c>
      <c r="N450" s="1" t="s">
        <v>24</v>
      </c>
      <c r="O450" s="1"/>
      <c r="P450" s="2">
        <v>43852</v>
      </c>
      <c r="Q450" s="1" t="s">
        <v>25</v>
      </c>
    </row>
    <row r="451" spans="1:17" x14ac:dyDescent="0.25">
      <c r="A451" s="1" t="s">
        <v>239</v>
      </c>
      <c r="B451" t="s">
        <v>249</v>
      </c>
      <c r="C451">
        <v>3</v>
      </c>
      <c r="D451" s="1" t="s">
        <v>55</v>
      </c>
      <c r="E451" s="1" t="s">
        <v>31</v>
      </c>
      <c r="F451" s="2">
        <v>43221</v>
      </c>
      <c r="G451" s="2">
        <v>43585</v>
      </c>
      <c r="H451" s="1" t="s">
        <v>34</v>
      </c>
      <c r="I451" s="1" t="s">
        <v>56</v>
      </c>
      <c r="J451" s="1" t="s">
        <v>23</v>
      </c>
      <c r="K451">
        <v>1185.9000000000001</v>
      </c>
      <c r="L451" s="2">
        <v>43221</v>
      </c>
      <c r="M451" s="1" t="s">
        <v>0</v>
      </c>
      <c r="N451" s="1" t="s">
        <v>24</v>
      </c>
      <c r="O451" s="1"/>
      <c r="P451" s="2">
        <v>43852</v>
      </c>
      <c r="Q451" s="1" t="s">
        <v>25</v>
      </c>
    </row>
    <row r="452" spans="1:17" x14ac:dyDescent="0.25">
      <c r="A452" s="1" t="s">
        <v>239</v>
      </c>
      <c r="B452" t="s">
        <v>250</v>
      </c>
      <c r="C452">
        <v>3</v>
      </c>
      <c r="D452" s="1" t="s">
        <v>55</v>
      </c>
      <c r="E452" s="1" t="s">
        <v>21</v>
      </c>
      <c r="F452" s="2">
        <v>43586</v>
      </c>
      <c r="G452" s="2">
        <v>43951</v>
      </c>
      <c r="H452" s="1" t="s">
        <v>34</v>
      </c>
      <c r="I452" s="1" t="s">
        <v>56</v>
      </c>
      <c r="J452" s="1" t="s">
        <v>23</v>
      </c>
      <c r="K452">
        <v>1005</v>
      </c>
      <c r="L452" s="2">
        <v>43586</v>
      </c>
      <c r="M452" s="1" t="s">
        <v>0</v>
      </c>
      <c r="N452" s="1" t="s">
        <v>23</v>
      </c>
      <c r="O452" s="1"/>
      <c r="P452" s="2">
        <v>43852</v>
      </c>
      <c r="Q452" s="1" t="s">
        <v>25</v>
      </c>
    </row>
    <row r="453" spans="1:17" x14ac:dyDescent="0.25">
      <c r="A453" s="1" t="s">
        <v>239</v>
      </c>
      <c r="B453" t="s">
        <v>251</v>
      </c>
      <c r="C453">
        <v>3</v>
      </c>
      <c r="D453" s="1" t="s">
        <v>55</v>
      </c>
      <c r="E453" s="1" t="s">
        <v>31</v>
      </c>
      <c r="F453" s="2">
        <v>43006</v>
      </c>
      <c r="G453" s="2">
        <v>43370</v>
      </c>
      <c r="H453" s="1" t="s">
        <v>34</v>
      </c>
      <c r="I453" s="1" t="s">
        <v>56</v>
      </c>
      <c r="J453" s="1" t="s">
        <v>23</v>
      </c>
      <c r="K453">
        <v>1050.3800000000001</v>
      </c>
      <c r="L453" s="2">
        <v>43006</v>
      </c>
      <c r="M453" s="1" t="s">
        <v>0</v>
      </c>
      <c r="N453" s="1" t="s">
        <v>24</v>
      </c>
      <c r="O453" s="1"/>
      <c r="P453" s="2">
        <v>43852</v>
      </c>
      <c r="Q453" s="1" t="s">
        <v>25</v>
      </c>
    </row>
    <row r="454" spans="1:17" x14ac:dyDescent="0.25">
      <c r="A454" s="1" t="s">
        <v>239</v>
      </c>
      <c r="B454" t="s">
        <v>252</v>
      </c>
      <c r="C454">
        <v>3</v>
      </c>
      <c r="D454" s="1" t="s">
        <v>55</v>
      </c>
      <c r="E454" s="1" t="s">
        <v>21</v>
      </c>
      <c r="F454" s="2">
        <v>43371</v>
      </c>
      <c r="G454" s="2">
        <v>43735</v>
      </c>
      <c r="H454" s="1" t="s">
        <v>34</v>
      </c>
      <c r="I454" s="1" t="s">
        <v>56</v>
      </c>
      <c r="J454" s="1" t="s">
        <v>23</v>
      </c>
      <c r="K454">
        <v>6250</v>
      </c>
      <c r="L454" s="2">
        <v>43371</v>
      </c>
      <c r="M454" s="1" t="s">
        <v>0</v>
      </c>
      <c r="N454" s="1" t="s">
        <v>43</v>
      </c>
      <c r="O454" s="1"/>
      <c r="P454" s="2">
        <v>43852</v>
      </c>
      <c r="Q454" s="1" t="s">
        <v>25</v>
      </c>
    </row>
    <row r="455" spans="1:17" x14ac:dyDescent="0.25">
      <c r="A455" s="1" t="s">
        <v>239</v>
      </c>
      <c r="B455" t="s">
        <v>252</v>
      </c>
      <c r="C455">
        <v>3</v>
      </c>
      <c r="D455" s="1" t="s">
        <v>55</v>
      </c>
      <c r="E455" s="1" t="s">
        <v>21</v>
      </c>
      <c r="F455" s="2">
        <v>43371</v>
      </c>
      <c r="G455" s="2">
        <v>43735</v>
      </c>
      <c r="H455" s="1" t="s">
        <v>34</v>
      </c>
      <c r="I455" s="1" t="s">
        <v>56</v>
      </c>
      <c r="J455" s="1" t="s">
        <v>23</v>
      </c>
      <c r="L455" s="2">
        <v>43402</v>
      </c>
      <c r="M455" s="1" t="s">
        <v>0</v>
      </c>
      <c r="N455" s="1" t="s">
        <v>43</v>
      </c>
      <c r="O455" s="1"/>
      <c r="P455" s="2">
        <v>43852</v>
      </c>
      <c r="Q455" s="1" t="s">
        <v>25</v>
      </c>
    </row>
    <row r="456" spans="1:17" x14ac:dyDescent="0.25">
      <c r="A456" s="1" t="s">
        <v>239</v>
      </c>
      <c r="B456" t="s">
        <v>252</v>
      </c>
      <c r="C456">
        <v>3</v>
      </c>
      <c r="D456" s="1" t="s">
        <v>55</v>
      </c>
      <c r="E456" s="1" t="s">
        <v>31</v>
      </c>
      <c r="F456" s="2">
        <v>43371</v>
      </c>
      <c r="G456" s="2">
        <v>43735</v>
      </c>
      <c r="H456" s="1" t="s">
        <v>34</v>
      </c>
      <c r="I456" s="1" t="s">
        <v>56</v>
      </c>
      <c r="J456" s="1" t="s">
        <v>23</v>
      </c>
      <c r="K456">
        <v>6250</v>
      </c>
      <c r="L456" s="2">
        <v>43371</v>
      </c>
      <c r="M456" s="1" t="s">
        <v>0</v>
      </c>
      <c r="N456" s="1" t="s">
        <v>23</v>
      </c>
      <c r="O456" s="1"/>
      <c r="P456" s="2">
        <v>43852</v>
      </c>
      <c r="Q456" s="1" t="s">
        <v>25</v>
      </c>
    </row>
    <row r="457" spans="1:17" x14ac:dyDescent="0.25">
      <c r="A457" s="1" t="s">
        <v>239</v>
      </c>
      <c r="B457" t="s">
        <v>253</v>
      </c>
      <c r="C457">
        <v>3</v>
      </c>
      <c r="D457" s="1" t="s">
        <v>55</v>
      </c>
      <c r="E457" s="1" t="s">
        <v>21</v>
      </c>
      <c r="F457" s="2">
        <v>43736</v>
      </c>
      <c r="G457" s="2">
        <v>44101</v>
      </c>
      <c r="H457" s="1" t="s">
        <v>34</v>
      </c>
      <c r="I457" s="1" t="s">
        <v>56</v>
      </c>
      <c r="J457" s="1" t="s">
        <v>23</v>
      </c>
      <c r="K457">
        <v>18814.25</v>
      </c>
      <c r="L457" s="2">
        <v>43736</v>
      </c>
      <c r="M457" s="1" t="s">
        <v>0</v>
      </c>
      <c r="N457" s="1" t="s">
        <v>23</v>
      </c>
      <c r="O457" s="1"/>
      <c r="P457" s="2">
        <v>43852</v>
      </c>
      <c r="Q457" s="1" t="s">
        <v>25</v>
      </c>
    </row>
    <row r="458" spans="1:17" x14ac:dyDescent="0.25">
      <c r="A458" s="1" t="s">
        <v>239</v>
      </c>
      <c r="B458" t="s">
        <v>254</v>
      </c>
      <c r="C458">
        <v>3</v>
      </c>
      <c r="D458" s="1" t="s">
        <v>55</v>
      </c>
      <c r="E458" s="1" t="s">
        <v>31</v>
      </c>
      <c r="F458" s="2">
        <v>43199</v>
      </c>
      <c r="G458" s="2">
        <v>43548</v>
      </c>
      <c r="H458" s="1" t="s">
        <v>35</v>
      </c>
      <c r="I458" s="1" t="s">
        <v>56</v>
      </c>
      <c r="J458" s="1" t="s">
        <v>23</v>
      </c>
      <c r="K458">
        <v>200659.63</v>
      </c>
      <c r="L458" s="2">
        <v>43555</v>
      </c>
      <c r="M458" s="1" t="s">
        <v>0</v>
      </c>
      <c r="N458" s="1" t="s">
        <v>24</v>
      </c>
      <c r="O458" s="1"/>
      <c r="P458" s="2">
        <v>43852</v>
      </c>
      <c r="Q458" s="1" t="s">
        <v>25</v>
      </c>
    </row>
    <row r="459" spans="1:17" x14ac:dyDescent="0.25">
      <c r="A459" s="1" t="s">
        <v>239</v>
      </c>
      <c r="B459" t="s">
        <v>255</v>
      </c>
      <c r="C459">
        <v>3</v>
      </c>
      <c r="D459" s="1" t="s">
        <v>55</v>
      </c>
      <c r="E459" s="1" t="s">
        <v>21</v>
      </c>
      <c r="F459" s="2">
        <v>43556</v>
      </c>
      <c r="G459" s="2">
        <v>43921</v>
      </c>
      <c r="H459" s="1" t="s">
        <v>35</v>
      </c>
      <c r="I459" s="1" t="s">
        <v>56</v>
      </c>
      <c r="J459" s="1" t="s">
        <v>23</v>
      </c>
      <c r="K459">
        <v>215165</v>
      </c>
      <c r="L459" s="2">
        <v>43556</v>
      </c>
      <c r="M459" s="1" t="s">
        <v>0</v>
      </c>
      <c r="N459" s="1" t="s">
        <v>23</v>
      </c>
      <c r="O459" s="1"/>
      <c r="P459" s="2">
        <v>43852</v>
      </c>
      <c r="Q459" s="1" t="s">
        <v>25</v>
      </c>
    </row>
    <row r="460" spans="1:17" x14ac:dyDescent="0.25">
      <c r="A460" s="1" t="s">
        <v>239</v>
      </c>
      <c r="B460" t="s">
        <v>760</v>
      </c>
      <c r="C460">
        <v>3</v>
      </c>
      <c r="D460" s="1" t="s">
        <v>55</v>
      </c>
      <c r="E460" s="1" t="s">
        <v>21</v>
      </c>
      <c r="F460" s="2">
        <v>43119</v>
      </c>
      <c r="G460" s="2">
        <v>43483</v>
      </c>
      <c r="H460" s="1" t="s">
        <v>34</v>
      </c>
      <c r="I460" s="1" t="s">
        <v>56</v>
      </c>
      <c r="J460" s="1" t="s">
        <v>57</v>
      </c>
      <c r="K460">
        <v>97.35</v>
      </c>
      <c r="L460" s="2">
        <v>43138</v>
      </c>
      <c r="M460" s="1" t="s">
        <v>0</v>
      </c>
      <c r="N460" s="1" t="s">
        <v>24</v>
      </c>
      <c r="O460" s="1"/>
      <c r="P460" s="2">
        <v>43852</v>
      </c>
      <c r="Q460" s="1" t="s">
        <v>25</v>
      </c>
    </row>
    <row r="461" spans="1:17" x14ac:dyDescent="0.25">
      <c r="A461" s="1" t="s">
        <v>239</v>
      </c>
      <c r="B461" t="s">
        <v>256</v>
      </c>
      <c r="C461">
        <v>3</v>
      </c>
      <c r="D461" s="1" t="s">
        <v>55</v>
      </c>
      <c r="E461" s="1" t="s">
        <v>21</v>
      </c>
      <c r="F461" s="2">
        <v>43585</v>
      </c>
      <c r="G461" s="2">
        <v>43646</v>
      </c>
      <c r="H461" s="1" t="s">
        <v>131</v>
      </c>
      <c r="I461" s="1" t="s">
        <v>56</v>
      </c>
      <c r="J461" s="1" t="s">
        <v>57</v>
      </c>
      <c r="K461">
        <v>3854.23</v>
      </c>
      <c r="L461" s="2">
        <v>43585</v>
      </c>
      <c r="M461" s="1" t="s">
        <v>0</v>
      </c>
      <c r="N461" s="1" t="s">
        <v>24</v>
      </c>
      <c r="O461" s="1"/>
      <c r="P461" s="2">
        <v>43852</v>
      </c>
      <c r="Q461" s="1" t="s">
        <v>25</v>
      </c>
    </row>
    <row r="462" spans="1:17" x14ac:dyDescent="0.25">
      <c r="A462" s="1" t="s">
        <v>239</v>
      </c>
      <c r="B462" t="s">
        <v>257</v>
      </c>
      <c r="C462">
        <v>3</v>
      </c>
      <c r="D462" s="1" t="s">
        <v>55</v>
      </c>
      <c r="E462" s="1" t="s">
        <v>21</v>
      </c>
      <c r="F462" s="2">
        <v>43513</v>
      </c>
      <c r="G462" s="2">
        <v>43518</v>
      </c>
      <c r="H462" s="1" t="s">
        <v>22</v>
      </c>
      <c r="I462" s="1" t="s">
        <v>56</v>
      </c>
      <c r="J462" s="1" t="s">
        <v>23</v>
      </c>
      <c r="K462">
        <v>6739.76</v>
      </c>
      <c r="L462" s="2">
        <v>43513</v>
      </c>
      <c r="M462" s="1" t="s">
        <v>0</v>
      </c>
      <c r="N462" s="1" t="s">
        <v>24</v>
      </c>
      <c r="O462" s="1"/>
      <c r="P462" s="2">
        <v>43852</v>
      </c>
      <c r="Q462" s="1" t="s">
        <v>25</v>
      </c>
    </row>
    <row r="463" spans="1:17" x14ac:dyDescent="0.25">
      <c r="A463" s="1" t="s">
        <v>239</v>
      </c>
      <c r="B463" t="s">
        <v>258</v>
      </c>
      <c r="C463">
        <v>3</v>
      </c>
      <c r="D463" s="1" t="s">
        <v>55</v>
      </c>
      <c r="E463" s="1" t="s">
        <v>21</v>
      </c>
      <c r="F463" s="2">
        <v>43528</v>
      </c>
      <c r="G463" s="2">
        <v>43534</v>
      </c>
      <c r="H463" s="1" t="s">
        <v>34</v>
      </c>
      <c r="I463" s="1" t="s">
        <v>56</v>
      </c>
      <c r="J463" s="1" t="s">
        <v>57</v>
      </c>
      <c r="K463">
        <v>6739.76</v>
      </c>
      <c r="L463" s="2">
        <v>43528</v>
      </c>
      <c r="M463" s="1" t="s">
        <v>0</v>
      </c>
      <c r="N463" s="1" t="s">
        <v>24</v>
      </c>
      <c r="O463" s="1"/>
      <c r="P463" s="2">
        <v>43852</v>
      </c>
      <c r="Q463" s="1" t="s">
        <v>25</v>
      </c>
    </row>
    <row r="464" spans="1:17" x14ac:dyDescent="0.25">
      <c r="A464" s="1" t="s">
        <v>239</v>
      </c>
      <c r="B464" t="s">
        <v>259</v>
      </c>
      <c r="C464">
        <v>3</v>
      </c>
      <c r="D464" s="1" t="s">
        <v>55</v>
      </c>
      <c r="E464" s="1" t="s">
        <v>21</v>
      </c>
      <c r="F464" s="2">
        <v>43514</v>
      </c>
      <c r="G464" s="2">
        <v>43529</v>
      </c>
      <c r="H464" s="1" t="s">
        <v>34</v>
      </c>
      <c r="I464" s="1" t="s">
        <v>56</v>
      </c>
      <c r="J464" s="1" t="s">
        <v>57</v>
      </c>
      <c r="K464">
        <v>8468.49</v>
      </c>
      <c r="L464" s="2">
        <v>43514</v>
      </c>
      <c r="M464" s="1" t="s">
        <v>0</v>
      </c>
      <c r="N464" s="1" t="s">
        <v>24</v>
      </c>
      <c r="O464" s="1"/>
      <c r="P464" s="2">
        <v>43852</v>
      </c>
      <c r="Q464" s="1" t="s">
        <v>25</v>
      </c>
    </row>
    <row r="465" spans="1:17" x14ac:dyDescent="0.25">
      <c r="A465" s="1" t="s">
        <v>239</v>
      </c>
      <c r="B465" t="s">
        <v>260</v>
      </c>
      <c r="C465">
        <v>3</v>
      </c>
      <c r="D465" s="1" t="s">
        <v>55</v>
      </c>
      <c r="E465" s="1" t="s">
        <v>21</v>
      </c>
      <c r="F465" s="2">
        <v>43514</v>
      </c>
      <c r="G465" s="2">
        <v>43529</v>
      </c>
      <c r="H465" s="1" t="s">
        <v>34</v>
      </c>
      <c r="I465" s="1" t="s">
        <v>56</v>
      </c>
      <c r="J465" s="1" t="s">
        <v>57</v>
      </c>
      <c r="K465">
        <v>529.13</v>
      </c>
      <c r="L465" s="2">
        <v>43514</v>
      </c>
      <c r="M465" s="1" t="s">
        <v>0</v>
      </c>
      <c r="N465" s="1" t="s">
        <v>24</v>
      </c>
      <c r="O465" s="1"/>
      <c r="P465" s="2">
        <v>43852</v>
      </c>
      <c r="Q465" s="1" t="s">
        <v>25</v>
      </c>
    </row>
    <row r="466" spans="1:17" x14ac:dyDescent="0.25">
      <c r="A466" s="1" t="s">
        <v>287</v>
      </c>
      <c r="B466" t="s">
        <v>304</v>
      </c>
      <c r="C466">
        <v>3</v>
      </c>
      <c r="D466" s="1" t="s">
        <v>55</v>
      </c>
      <c r="E466" s="1" t="s">
        <v>21</v>
      </c>
      <c r="F466" s="2">
        <v>43533</v>
      </c>
      <c r="G466" s="2">
        <v>43898</v>
      </c>
      <c r="H466" s="1" t="s">
        <v>35</v>
      </c>
      <c r="I466" s="1" t="s">
        <v>56</v>
      </c>
      <c r="J466" s="1" t="s">
        <v>23</v>
      </c>
      <c r="K466">
        <v>23750</v>
      </c>
      <c r="L466" s="2">
        <v>43533</v>
      </c>
      <c r="M466" s="1" t="s">
        <v>0</v>
      </c>
      <c r="N466" s="1" t="s">
        <v>23</v>
      </c>
      <c r="O466" s="1"/>
      <c r="P466" s="2">
        <v>43852</v>
      </c>
      <c r="Q466" s="1" t="s">
        <v>25</v>
      </c>
    </row>
    <row r="467" spans="1:17" x14ac:dyDescent="0.25">
      <c r="A467" s="1" t="s">
        <v>318</v>
      </c>
      <c r="B467" t="s">
        <v>761</v>
      </c>
      <c r="C467">
        <v>3</v>
      </c>
      <c r="D467" s="1" t="s">
        <v>55</v>
      </c>
      <c r="E467" s="1" t="s">
        <v>21</v>
      </c>
      <c r="F467" s="2">
        <v>43468</v>
      </c>
      <c r="G467" s="2">
        <v>43740</v>
      </c>
      <c r="H467" s="1" t="s">
        <v>131</v>
      </c>
      <c r="I467" s="1" t="s">
        <v>56</v>
      </c>
      <c r="J467" s="1" t="s">
        <v>57</v>
      </c>
      <c r="K467">
        <v>49401.25</v>
      </c>
      <c r="L467" s="2">
        <v>43468</v>
      </c>
      <c r="M467" s="1" t="s">
        <v>0</v>
      </c>
      <c r="N467" s="1" t="s">
        <v>24</v>
      </c>
      <c r="O467" s="1"/>
      <c r="P467" s="2">
        <v>43852</v>
      </c>
      <c r="Q467" s="1" t="s">
        <v>25</v>
      </c>
    </row>
    <row r="468" spans="1:17" x14ac:dyDescent="0.25">
      <c r="A468" s="1" t="s">
        <v>318</v>
      </c>
      <c r="B468" t="s">
        <v>761</v>
      </c>
      <c r="C468">
        <v>3</v>
      </c>
      <c r="D468" s="1" t="s">
        <v>55</v>
      </c>
      <c r="E468" s="1" t="s">
        <v>21</v>
      </c>
      <c r="F468" s="2">
        <v>43468</v>
      </c>
      <c r="G468" s="2">
        <v>43740</v>
      </c>
      <c r="H468" s="1" t="s">
        <v>131</v>
      </c>
      <c r="I468" s="1" t="s">
        <v>56</v>
      </c>
      <c r="J468" s="1" t="s">
        <v>57</v>
      </c>
      <c r="K468">
        <v>49401.25</v>
      </c>
      <c r="L468" s="2">
        <v>43468</v>
      </c>
      <c r="M468" s="1" t="s">
        <v>0</v>
      </c>
      <c r="N468" s="1" t="s">
        <v>24</v>
      </c>
      <c r="O468" s="1"/>
      <c r="P468" s="2">
        <v>43852</v>
      </c>
      <c r="Q468" s="1" t="s">
        <v>25</v>
      </c>
    </row>
    <row r="469" spans="1:17" x14ac:dyDescent="0.25">
      <c r="A469" s="1" t="s">
        <v>318</v>
      </c>
      <c r="B469" t="s">
        <v>761</v>
      </c>
      <c r="C469">
        <v>3</v>
      </c>
      <c r="D469" s="1" t="s">
        <v>55</v>
      </c>
      <c r="E469" s="1" t="s">
        <v>21</v>
      </c>
      <c r="F469" s="2">
        <v>43468</v>
      </c>
      <c r="G469" s="2">
        <v>43740</v>
      </c>
      <c r="H469" s="1" t="s">
        <v>131</v>
      </c>
      <c r="I469" s="1" t="s">
        <v>56</v>
      </c>
      <c r="J469" s="1" t="s">
        <v>57</v>
      </c>
      <c r="K469">
        <v>45000</v>
      </c>
      <c r="L469" s="2">
        <v>43468</v>
      </c>
      <c r="M469" s="1" t="s">
        <v>0</v>
      </c>
      <c r="N469" s="1" t="s">
        <v>24</v>
      </c>
      <c r="O469" s="1"/>
      <c r="P469" s="2">
        <v>43852</v>
      </c>
      <c r="Q469" s="1" t="s">
        <v>25</v>
      </c>
    </row>
    <row r="470" spans="1:17" x14ac:dyDescent="0.25">
      <c r="A470" s="1" t="s">
        <v>318</v>
      </c>
      <c r="B470" t="s">
        <v>725</v>
      </c>
      <c r="C470">
        <v>3</v>
      </c>
      <c r="D470" s="1" t="s">
        <v>55</v>
      </c>
      <c r="E470" s="1" t="s">
        <v>21</v>
      </c>
      <c r="F470" s="2">
        <v>43566</v>
      </c>
      <c r="G470" s="2">
        <v>43930</v>
      </c>
      <c r="H470" s="1" t="s">
        <v>34</v>
      </c>
      <c r="I470" s="1" t="s">
        <v>56</v>
      </c>
      <c r="J470" s="1" t="s">
        <v>57</v>
      </c>
      <c r="K470">
        <v>2942.25</v>
      </c>
      <c r="L470" s="2">
        <v>43566</v>
      </c>
      <c r="M470" s="1" t="s">
        <v>0</v>
      </c>
      <c r="N470" s="1" t="s">
        <v>24</v>
      </c>
      <c r="O470" s="1"/>
      <c r="P470" s="2">
        <v>43852</v>
      </c>
      <c r="Q470" s="1" t="s">
        <v>25</v>
      </c>
    </row>
    <row r="471" spans="1:17" x14ac:dyDescent="0.25">
      <c r="A471" s="1" t="s">
        <v>318</v>
      </c>
      <c r="B471" t="s">
        <v>322</v>
      </c>
      <c r="C471">
        <v>3</v>
      </c>
      <c r="D471" s="1" t="s">
        <v>55</v>
      </c>
      <c r="E471" s="1" t="s">
        <v>31</v>
      </c>
      <c r="F471" s="2">
        <v>43397</v>
      </c>
      <c r="G471" s="2">
        <v>43761</v>
      </c>
      <c r="H471" s="1" t="s">
        <v>34</v>
      </c>
      <c r="I471" s="1" t="s">
        <v>56</v>
      </c>
      <c r="J471" s="1" t="s">
        <v>23</v>
      </c>
      <c r="K471">
        <v>6335.5</v>
      </c>
      <c r="L471" s="2">
        <v>43761</v>
      </c>
      <c r="M471" s="1" t="s">
        <v>0</v>
      </c>
      <c r="N471" s="1" t="s">
        <v>24</v>
      </c>
      <c r="O471" s="1"/>
      <c r="P471" s="2">
        <v>43852</v>
      </c>
      <c r="Q471" s="1" t="s">
        <v>25</v>
      </c>
    </row>
    <row r="472" spans="1:17" x14ac:dyDescent="0.25">
      <c r="A472" s="1" t="s">
        <v>318</v>
      </c>
      <c r="B472" t="s">
        <v>323</v>
      </c>
      <c r="C472">
        <v>3</v>
      </c>
      <c r="D472" s="1" t="s">
        <v>55</v>
      </c>
      <c r="E472" s="1" t="s">
        <v>21</v>
      </c>
      <c r="F472" s="2">
        <v>43764</v>
      </c>
      <c r="G472" s="2">
        <v>44129</v>
      </c>
      <c r="H472" s="1" t="s">
        <v>34</v>
      </c>
      <c r="I472" s="1" t="s">
        <v>56</v>
      </c>
      <c r="J472" s="1" t="s">
        <v>23</v>
      </c>
      <c r="K472">
        <v>2436.75</v>
      </c>
      <c r="L472" s="2">
        <v>43764</v>
      </c>
      <c r="M472" s="1" t="s">
        <v>0</v>
      </c>
      <c r="N472" s="1" t="s">
        <v>23</v>
      </c>
      <c r="O472" s="1"/>
      <c r="P472" s="2">
        <v>43852</v>
      </c>
      <c r="Q472" s="1" t="s">
        <v>25</v>
      </c>
    </row>
    <row r="473" spans="1:17" x14ac:dyDescent="0.25">
      <c r="A473" s="1" t="s">
        <v>318</v>
      </c>
      <c r="B473" t="s">
        <v>762</v>
      </c>
      <c r="C473">
        <v>3</v>
      </c>
      <c r="D473" s="1" t="s">
        <v>55</v>
      </c>
      <c r="E473" s="1" t="s">
        <v>31</v>
      </c>
      <c r="F473" s="2">
        <v>43397</v>
      </c>
      <c r="G473" s="2">
        <v>43761</v>
      </c>
      <c r="H473" s="1" t="s">
        <v>32</v>
      </c>
      <c r="I473" s="1" t="s">
        <v>56</v>
      </c>
      <c r="J473" s="1" t="s">
        <v>23</v>
      </c>
      <c r="K473">
        <v>18321.23</v>
      </c>
      <c r="L473" s="2">
        <v>43397</v>
      </c>
      <c r="M473" s="1" t="s">
        <v>0</v>
      </c>
      <c r="N473" s="1" t="s">
        <v>24</v>
      </c>
      <c r="O473" s="1"/>
      <c r="P473" s="2">
        <v>43852</v>
      </c>
      <c r="Q473" s="1" t="s">
        <v>25</v>
      </c>
    </row>
    <row r="474" spans="1:17" x14ac:dyDescent="0.25">
      <c r="A474" s="1" t="s">
        <v>318</v>
      </c>
      <c r="B474" t="s">
        <v>324</v>
      </c>
      <c r="C474">
        <v>3</v>
      </c>
      <c r="D474" s="1" t="s">
        <v>55</v>
      </c>
      <c r="E474" s="1" t="s">
        <v>21</v>
      </c>
      <c r="F474" s="2">
        <v>43763</v>
      </c>
      <c r="G474" s="2">
        <v>44128</v>
      </c>
      <c r="H474" s="1" t="s">
        <v>32</v>
      </c>
      <c r="I474" s="1" t="s">
        <v>56</v>
      </c>
      <c r="J474" s="1" t="s">
        <v>23</v>
      </c>
      <c r="K474">
        <v>26967.39</v>
      </c>
      <c r="L474" s="2">
        <v>43763</v>
      </c>
      <c r="M474" s="1" t="s">
        <v>0</v>
      </c>
      <c r="N474" s="1" t="s">
        <v>23</v>
      </c>
      <c r="O474" s="1"/>
      <c r="P474" s="2">
        <v>43852</v>
      </c>
      <c r="Q474" s="1" t="s">
        <v>25</v>
      </c>
    </row>
    <row r="475" spans="1:17" x14ac:dyDescent="0.25">
      <c r="A475" s="1" t="s">
        <v>318</v>
      </c>
      <c r="B475" t="s">
        <v>325</v>
      </c>
      <c r="C475">
        <v>3</v>
      </c>
      <c r="D475" s="1" t="s">
        <v>55</v>
      </c>
      <c r="E475" s="1" t="s">
        <v>21</v>
      </c>
      <c r="F475" s="2">
        <v>43101</v>
      </c>
      <c r="G475" s="2">
        <v>43465</v>
      </c>
      <c r="H475" s="1" t="s">
        <v>34</v>
      </c>
      <c r="I475" s="1" t="s">
        <v>56</v>
      </c>
      <c r="J475" s="1" t="s">
        <v>23</v>
      </c>
      <c r="K475">
        <v>159956.76</v>
      </c>
      <c r="L475" s="2">
        <v>43101</v>
      </c>
      <c r="M475" s="1" t="s">
        <v>0</v>
      </c>
      <c r="N475" s="1" t="s">
        <v>24</v>
      </c>
      <c r="O475" s="1"/>
      <c r="P475" s="2">
        <v>43852</v>
      </c>
      <c r="Q475" s="1" t="s">
        <v>25</v>
      </c>
    </row>
    <row r="476" spans="1:17" x14ac:dyDescent="0.25">
      <c r="A476" s="1" t="s">
        <v>318</v>
      </c>
      <c r="B476" t="s">
        <v>763</v>
      </c>
      <c r="C476">
        <v>3</v>
      </c>
      <c r="D476" s="1" t="s">
        <v>55</v>
      </c>
      <c r="E476" s="1" t="s">
        <v>21</v>
      </c>
      <c r="F476" s="2">
        <v>43251</v>
      </c>
      <c r="G476" s="2">
        <v>43373</v>
      </c>
      <c r="H476" s="1" t="s">
        <v>131</v>
      </c>
      <c r="I476" s="1" t="s">
        <v>56</v>
      </c>
      <c r="J476" s="1" t="s">
        <v>23</v>
      </c>
      <c r="K476">
        <v>8268.1299999999992</v>
      </c>
      <c r="L476" s="2">
        <v>43373</v>
      </c>
      <c r="M476" s="1" t="s">
        <v>0</v>
      </c>
      <c r="N476" s="1" t="s">
        <v>24</v>
      </c>
      <c r="O476" s="1"/>
      <c r="P476" s="2">
        <v>43852</v>
      </c>
      <c r="Q476" s="1" t="s">
        <v>25</v>
      </c>
    </row>
    <row r="477" spans="1:17" x14ac:dyDescent="0.25">
      <c r="A477" s="1" t="s">
        <v>318</v>
      </c>
      <c r="B477" t="s">
        <v>725</v>
      </c>
      <c r="C477">
        <v>3</v>
      </c>
      <c r="D477" s="1" t="s">
        <v>55</v>
      </c>
      <c r="E477" s="1" t="s">
        <v>21</v>
      </c>
      <c r="F477" s="2">
        <v>43727</v>
      </c>
      <c r="G477" s="2">
        <v>44092</v>
      </c>
      <c r="H477" s="1" t="s">
        <v>34</v>
      </c>
      <c r="I477" s="1" t="s">
        <v>56</v>
      </c>
      <c r="J477" s="1" t="s">
        <v>23</v>
      </c>
      <c r="K477">
        <v>12500.13</v>
      </c>
      <c r="L477" s="2">
        <v>43727</v>
      </c>
      <c r="M477" s="1" t="s">
        <v>0</v>
      </c>
      <c r="N477" s="1" t="s">
        <v>23</v>
      </c>
      <c r="O477" s="1"/>
      <c r="P477" s="2">
        <v>43852</v>
      </c>
      <c r="Q477" s="1" t="s">
        <v>25</v>
      </c>
    </row>
    <row r="478" spans="1:17" x14ac:dyDescent="0.25">
      <c r="A478" s="1" t="s">
        <v>318</v>
      </c>
      <c r="B478" t="s">
        <v>737</v>
      </c>
      <c r="C478">
        <v>3</v>
      </c>
      <c r="D478" s="1" t="s">
        <v>55</v>
      </c>
      <c r="E478" s="1" t="s">
        <v>21</v>
      </c>
      <c r="F478" s="2">
        <v>43186</v>
      </c>
      <c r="G478" s="2">
        <v>43550</v>
      </c>
      <c r="H478" s="1" t="s">
        <v>34</v>
      </c>
      <c r="I478" s="1" t="s">
        <v>56</v>
      </c>
      <c r="J478" s="1" t="s">
        <v>23</v>
      </c>
      <c r="K478">
        <v>10584.15</v>
      </c>
      <c r="L478" s="2">
        <v>43186</v>
      </c>
      <c r="M478" s="1" t="s">
        <v>0</v>
      </c>
      <c r="N478" s="1" t="s">
        <v>24</v>
      </c>
      <c r="O478" s="1"/>
      <c r="P478" s="2">
        <v>43852</v>
      </c>
      <c r="Q478" s="1" t="s">
        <v>25</v>
      </c>
    </row>
    <row r="479" spans="1:17" x14ac:dyDescent="0.25">
      <c r="A479" s="1" t="s">
        <v>318</v>
      </c>
      <c r="B479" t="s">
        <v>737</v>
      </c>
      <c r="C479">
        <v>3</v>
      </c>
      <c r="D479" s="1" t="s">
        <v>55</v>
      </c>
      <c r="E479" s="1" t="s">
        <v>21</v>
      </c>
      <c r="F479" s="2">
        <v>43467</v>
      </c>
      <c r="G479" s="2">
        <v>43830</v>
      </c>
      <c r="H479" s="1" t="s">
        <v>35</v>
      </c>
      <c r="I479" s="1" t="s">
        <v>56</v>
      </c>
      <c r="J479" s="1" t="s">
        <v>23</v>
      </c>
      <c r="K479">
        <v>14393.8</v>
      </c>
      <c r="L479" s="2">
        <v>43467</v>
      </c>
      <c r="M479" s="1" t="s">
        <v>0</v>
      </c>
      <c r="N479" s="1" t="s">
        <v>24</v>
      </c>
      <c r="O479" s="1"/>
      <c r="P479" s="2">
        <v>43852</v>
      </c>
      <c r="Q479" s="1" t="s">
        <v>25</v>
      </c>
    </row>
    <row r="480" spans="1:17" x14ac:dyDescent="0.25">
      <c r="A480" s="1" t="s">
        <v>318</v>
      </c>
      <c r="B480" t="s">
        <v>327</v>
      </c>
      <c r="C480">
        <v>3</v>
      </c>
      <c r="D480" s="1" t="s">
        <v>55</v>
      </c>
      <c r="E480" s="1" t="s">
        <v>31</v>
      </c>
      <c r="F480" s="2">
        <v>43235</v>
      </c>
      <c r="G480" s="2">
        <v>43599</v>
      </c>
      <c r="H480" s="1" t="s">
        <v>34</v>
      </c>
      <c r="I480" s="1" t="s">
        <v>56</v>
      </c>
      <c r="J480" s="1" t="s">
        <v>23</v>
      </c>
      <c r="K480">
        <v>691.85</v>
      </c>
      <c r="L480" s="2">
        <v>43235</v>
      </c>
      <c r="M480" s="1" t="s">
        <v>0</v>
      </c>
      <c r="N480" s="1" t="s">
        <v>24</v>
      </c>
      <c r="O480" s="1"/>
      <c r="P480" s="2">
        <v>43852</v>
      </c>
      <c r="Q480" s="1" t="s">
        <v>25</v>
      </c>
    </row>
    <row r="481" spans="1:17" x14ac:dyDescent="0.25">
      <c r="A481" s="1" t="s">
        <v>318</v>
      </c>
      <c r="B481" t="s">
        <v>328</v>
      </c>
      <c r="C481">
        <v>3</v>
      </c>
      <c r="D481" s="1" t="s">
        <v>55</v>
      </c>
      <c r="E481" s="1" t="s">
        <v>21</v>
      </c>
      <c r="F481" s="2">
        <v>43600</v>
      </c>
      <c r="G481" s="2">
        <v>43965</v>
      </c>
      <c r="H481" s="1" t="s">
        <v>34</v>
      </c>
      <c r="I481" s="1" t="s">
        <v>56</v>
      </c>
      <c r="J481" s="1" t="s">
        <v>23</v>
      </c>
      <c r="K481">
        <v>691.85</v>
      </c>
      <c r="L481" s="2">
        <v>43600</v>
      </c>
      <c r="M481" s="1" t="s">
        <v>0</v>
      </c>
      <c r="N481" s="1" t="s">
        <v>23</v>
      </c>
      <c r="O481" s="1"/>
      <c r="P481" s="2">
        <v>43852</v>
      </c>
      <c r="Q481" s="1" t="s">
        <v>25</v>
      </c>
    </row>
    <row r="482" spans="1:17" x14ac:dyDescent="0.25">
      <c r="A482" s="1" t="s">
        <v>318</v>
      </c>
      <c r="B482" t="s">
        <v>329</v>
      </c>
      <c r="C482">
        <v>3</v>
      </c>
      <c r="D482" s="1" t="s">
        <v>55</v>
      </c>
      <c r="E482" s="1" t="s">
        <v>21</v>
      </c>
      <c r="F482" s="2">
        <v>42969</v>
      </c>
      <c r="G482" s="2">
        <v>43333</v>
      </c>
      <c r="H482" s="1" t="s">
        <v>34</v>
      </c>
      <c r="I482" s="1" t="s">
        <v>56</v>
      </c>
      <c r="J482" s="1" t="s">
        <v>23</v>
      </c>
      <c r="K482">
        <v>10964.79</v>
      </c>
      <c r="L482" s="2">
        <v>42969</v>
      </c>
      <c r="M482" s="1" t="s">
        <v>0</v>
      </c>
      <c r="N482" s="1" t="s">
        <v>24</v>
      </c>
      <c r="O482" s="1"/>
      <c r="P482" s="2">
        <v>43852</v>
      </c>
      <c r="Q482" s="1" t="s">
        <v>25</v>
      </c>
    </row>
    <row r="483" spans="1:17" x14ac:dyDescent="0.25">
      <c r="A483" s="1" t="s">
        <v>318</v>
      </c>
      <c r="B483" t="s">
        <v>330</v>
      </c>
      <c r="C483">
        <v>3</v>
      </c>
      <c r="D483" s="1" t="s">
        <v>55</v>
      </c>
      <c r="E483" s="1" t="s">
        <v>31</v>
      </c>
      <c r="F483" s="2">
        <v>43334</v>
      </c>
      <c r="G483" s="2">
        <v>43698</v>
      </c>
      <c r="H483" s="1" t="s">
        <v>34</v>
      </c>
      <c r="I483" s="1" t="s">
        <v>56</v>
      </c>
      <c r="J483" s="1" t="s">
        <v>23</v>
      </c>
      <c r="K483">
        <v>13630.7</v>
      </c>
      <c r="L483" s="2">
        <v>43698</v>
      </c>
      <c r="M483" s="1" t="s">
        <v>0</v>
      </c>
      <c r="N483" s="1" t="s">
        <v>24</v>
      </c>
      <c r="O483" s="1"/>
      <c r="P483" s="2">
        <v>43852</v>
      </c>
      <c r="Q483" s="1" t="s">
        <v>25</v>
      </c>
    </row>
    <row r="484" spans="1:17" x14ac:dyDescent="0.25">
      <c r="A484" s="1" t="s">
        <v>318</v>
      </c>
      <c r="B484" t="s">
        <v>333</v>
      </c>
      <c r="C484">
        <v>3</v>
      </c>
      <c r="D484" s="1" t="s">
        <v>55</v>
      </c>
      <c r="E484" s="1" t="s">
        <v>21</v>
      </c>
      <c r="F484" s="2">
        <v>43611</v>
      </c>
      <c r="G484" s="2">
        <v>43976</v>
      </c>
      <c r="H484" s="1" t="s">
        <v>131</v>
      </c>
      <c r="I484" s="1" t="s">
        <v>56</v>
      </c>
      <c r="J484" s="1" t="s">
        <v>23</v>
      </c>
      <c r="K484">
        <v>869.63</v>
      </c>
      <c r="L484" s="2">
        <v>43611</v>
      </c>
      <c r="M484" s="1" t="s">
        <v>0</v>
      </c>
      <c r="N484" s="1" t="s">
        <v>23</v>
      </c>
      <c r="O484" s="1"/>
      <c r="P484" s="2">
        <v>43852</v>
      </c>
      <c r="Q484" s="1" t="s">
        <v>25</v>
      </c>
    </row>
    <row r="485" spans="1:17" x14ac:dyDescent="0.25">
      <c r="A485" s="1" t="s">
        <v>318</v>
      </c>
      <c r="B485" t="s">
        <v>334</v>
      </c>
      <c r="C485">
        <v>3</v>
      </c>
      <c r="D485" s="1" t="s">
        <v>55</v>
      </c>
      <c r="E485" s="1" t="s">
        <v>21</v>
      </c>
      <c r="F485" s="2">
        <v>43147</v>
      </c>
      <c r="G485" s="2">
        <v>43511</v>
      </c>
      <c r="H485" s="1" t="s">
        <v>35</v>
      </c>
      <c r="I485" s="1" t="s">
        <v>56</v>
      </c>
      <c r="J485" s="1" t="s">
        <v>23</v>
      </c>
      <c r="K485">
        <v>1562.5</v>
      </c>
      <c r="L485" s="2">
        <v>43512</v>
      </c>
      <c r="M485" s="1" t="s">
        <v>0</v>
      </c>
      <c r="N485" s="1" t="s">
        <v>24</v>
      </c>
      <c r="O485" s="1"/>
      <c r="P485" s="2">
        <v>43852</v>
      </c>
      <c r="Q485" s="1" t="s">
        <v>25</v>
      </c>
    </row>
    <row r="486" spans="1:17" x14ac:dyDescent="0.25">
      <c r="A486" s="1" t="s">
        <v>318</v>
      </c>
      <c r="B486" t="s">
        <v>337</v>
      </c>
      <c r="C486">
        <v>3</v>
      </c>
      <c r="D486" s="1" t="s">
        <v>55</v>
      </c>
      <c r="E486" s="1" t="s">
        <v>31</v>
      </c>
      <c r="F486" s="2">
        <v>43101</v>
      </c>
      <c r="G486" s="2">
        <v>43465</v>
      </c>
      <c r="H486" s="1" t="s">
        <v>22</v>
      </c>
      <c r="I486" s="1" t="s">
        <v>56</v>
      </c>
      <c r="J486" s="1" t="s">
        <v>23</v>
      </c>
      <c r="K486">
        <v>36612.18</v>
      </c>
      <c r="L486" s="2">
        <v>43101</v>
      </c>
      <c r="M486" s="1" t="s">
        <v>0</v>
      </c>
      <c r="N486" s="1" t="s">
        <v>24</v>
      </c>
      <c r="O486" s="1"/>
      <c r="P486" s="2">
        <v>43852</v>
      </c>
      <c r="Q486" s="1" t="s">
        <v>25</v>
      </c>
    </row>
    <row r="487" spans="1:17" x14ac:dyDescent="0.25">
      <c r="A487" s="1" t="s">
        <v>318</v>
      </c>
      <c r="B487" t="s">
        <v>338</v>
      </c>
      <c r="C487">
        <v>3</v>
      </c>
      <c r="D487" s="1" t="s">
        <v>55</v>
      </c>
      <c r="E487" s="1" t="s">
        <v>31</v>
      </c>
      <c r="F487" s="2">
        <v>43101</v>
      </c>
      <c r="G487" s="2">
        <v>43465</v>
      </c>
      <c r="H487" s="1" t="s">
        <v>35</v>
      </c>
      <c r="I487" s="1" t="s">
        <v>56</v>
      </c>
      <c r="J487" s="1" t="s">
        <v>23</v>
      </c>
      <c r="K487">
        <v>28735.65</v>
      </c>
      <c r="L487" s="2">
        <v>43101</v>
      </c>
      <c r="M487" s="1" t="s">
        <v>0</v>
      </c>
      <c r="N487" s="1" t="s">
        <v>24</v>
      </c>
      <c r="O487" s="1"/>
      <c r="P487" s="2">
        <v>43852</v>
      </c>
      <c r="Q487" s="1" t="s">
        <v>25</v>
      </c>
    </row>
    <row r="488" spans="1:17" x14ac:dyDescent="0.25">
      <c r="A488" s="1" t="s">
        <v>318</v>
      </c>
      <c r="B488" t="s">
        <v>339</v>
      </c>
      <c r="C488">
        <v>3</v>
      </c>
      <c r="D488" s="1" t="s">
        <v>55</v>
      </c>
      <c r="E488" s="1" t="s">
        <v>21</v>
      </c>
      <c r="F488" s="2">
        <v>43466</v>
      </c>
      <c r="G488" s="2">
        <v>43830</v>
      </c>
      <c r="H488" s="1" t="s">
        <v>22</v>
      </c>
      <c r="I488" s="1" t="s">
        <v>56</v>
      </c>
      <c r="J488" s="1" t="s">
        <v>23</v>
      </c>
      <c r="K488">
        <v>53277.919999999998</v>
      </c>
      <c r="L488" s="2">
        <v>43466</v>
      </c>
      <c r="M488" s="1" t="s">
        <v>0</v>
      </c>
      <c r="N488" s="1" t="s">
        <v>23</v>
      </c>
      <c r="O488" s="1"/>
      <c r="P488" s="2">
        <v>43852</v>
      </c>
      <c r="Q488" s="1" t="s">
        <v>25</v>
      </c>
    </row>
    <row r="489" spans="1:17" x14ac:dyDescent="0.25">
      <c r="A489" s="1" t="s">
        <v>318</v>
      </c>
      <c r="B489" t="s">
        <v>340</v>
      </c>
      <c r="C489">
        <v>3</v>
      </c>
      <c r="D489" s="1" t="s">
        <v>55</v>
      </c>
      <c r="E489" s="1" t="s">
        <v>21</v>
      </c>
      <c r="F489" s="2">
        <v>43466</v>
      </c>
      <c r="G489" s="2">
        <v>43830</v>
      </c>
      <c r="H489" s="1" t="s">
        <v>35</v>
      </c>
      <c r="I489" s="1" t="s">
        <v>56</v>
      </c>
      <c r="J489" s="1" t="s">
        <v>23</v>
      </c>
      <c r="K489">
        <v>30048.080000000002</v>
      </c>
      <c r="L489" s="2">
        <v>43466</v>
      </c>
      <c r="M489" s="1" t="s">
        <v>0</v>
      </c>
      <c r="N489" s="1" t="s">
        <v>23</v>
      </c>
      <c r="O489" s="1"/>
      <c r="P489" s="2">
        <v>43852</v>
      </c>
      <c r="Q489" s="1" t="s">
        <v>25</v>
      </c>
    </row>
    <row r="490" spans="1:17" x14ac:dyDescent="0.25">
      <c r="A490" s="1" t="s">
        <v>318</v>
      </c>
      <c r="B490" t="s">
        <v>341</v>
      </c>
      <c r="C490">
        <v>3</v>
      </c>
      <c r="D490" s="1" t="s">
        <v>55</v>
      </c>
      <c r="E490" s="1" t="s">
        <v>21</v>
      </c>
      <c r="F490" s="2">
        <v>43486</v>
      </c>
      <c r="G490" s="2">
        <v>43850</v>
      </c>
      <c r="H490" s="1" t="s">
        <v>39</v>
      </c>
      <c r="I490" s="1" t="s">
        <v>56</v>
      </c>
      <c r="J490" s="1" t="s">
        <v>57</v>
      </c>
      <c r="K490">
        <v>15084.15</v>
      </c>
      <c r="L490" s="2">
        <v>43486</v>
      </c>
      <c r="M490" s="1" t="s">
        <v>0</v>
      </c>
      <c r="N490" s="1" t="s">
        <v>24</v>
      </c>
      <c r="O490" s="1"/>
      <c r="P490" s="2">
        <v>43852</v>
      </c>
      <c r="Q490" s="1" t="s">
        <v>25</v>
      </c>
    </row>
    <row r="491" spans="1:17" x14ac:dyDescent="0.25">
      <c r="A491" s="1" t="s">
        <v>397</v>
      </c>
      <c r="B491" t="s">
        <v>407</v>
      </c>
      <c r="C491">
        <v>3</v>
      </c>
      <c r="D491" s="1" t="s">
        <v>55</v>
      </c>
      <c r="E491" s="1" t="s">
        <v>31</v>
      </c>
      <c r="F491" s="2">
        <v>43191</v>
      </c>
      <c r="G491" s="2">
        <v>43555</v>
      </c>
      <c r="H491" s="1" t="s">
        <v>34</v>
      </c>
      <c r="I491" s="1" t="s">
        <v>56</v>
      </c>
      <c r="J491" s="1" t="s">
        <v>23</v>
      </c>
      <c r="K491">
        <v>1771.98</v>
      </c>
      <c r="L491" s="2">
        <v>43191</v>
      </c>
      <c r="M491" s="1" t="s">
        <v>0</v>
      </c>
      <c r="N491" s="1" t="s">
        <v>24</v>
      </c>
      <c r="O491" s="1"/>
      <c r="P491" s="2">
        <v>43852</v>
      </c>
      <c r="Q491" s="1" t="s">
        <v>25</v>
      </c>
    </row>
    <row r="492" spans="1:17" x14ac:dyDescent="0.25">
      <c r="A492" s="1" t="s">
        <v>397</v>
      </c>
      <c r="B492" t="s">
        <v>407</v>
      </c>
      <c r="C492">
        <v>3</v>
      </c>
      <c r="D492" s="1" t="s">
        <v>55</v>
      </c>
      <c r="E492" s="1" t="s">
        <v>31</v>
      </c>
      <c r="F492" s="2">
        <v>43191</v>
      </c>
      <c r="G492" s="2">
        <v>43555</v>
      </c>
      <c r="H492" s="1" t="s">
        <v>34</v>
      </c>
      <c r="I492" s="1" t="s">
        <v>56</v>
      </c>
      <c r="J492" s="1" t="s">
        <v>23</v>
      </c>
      <c r="K492">
        <v>681.53</v>
      </c>
      <c r="L492" s="2">
        <v>43191</v>
      </c>
      <c r="M492" s="1" t="s">
        <v>0</v>
      </c>
      <c r="N492" s="1" t="s">
        <v>24</v>
      </c>
      <c r="O492" s="1"/>
      <c r="P492" s="2">
        <v>43852</v>
      </c>
      <c r="Q492" s="1" t="s">
        <v>25</v>
      </c>
    </row>
    <row r="493" spans="1:17" x14ac:dyDescent="0.25">
      <c r="A493" s="1" t="s">
        <v>397</v>
      </c>
      <c r="B493" t="s">
        <v>407</v>
      </c>
      <c r="C493">
        <v>3</v>
      </c>
      <c r="D493" s="1" t="s">
        <v>55</v>
      </c>
      <c r="E493" s="1" t="s">
        <v>31</v>
      </c>
      <c r="F493" s="2">
        <v>43191</v>
      </c>
      <c r="G493" s="2">
        <v>43555</v>
      </c>
      <c r="H493" s="1" t="s">
        <v>34</v>
      </c>
      <c r="I493" s="1" t="s">
        <v>56</v>
      </c>
      <c r="J493" s="1" t="s">
        <v>23</v>
      </c>
      <c r="K493">
        <v>272.61</v>
      </c>
      <c r="L493" s="2">
        <v>43191</v>
      </c>
      <c r="M493" s="1" t="s">
        <v>0</v>
      </c>
      <c r="N493" s="1" t="s">
        <v>24</v>
      </c>
      <c r="O493" s="1"/>
      <c r="P493" s="2">
        <v>43852</v>
      </c>
      <c r="Q493" s="1" t="s">
        <v>25</v>
      </c>
    </row>
    <row r="494" spans="1:17" x14ac:dyDescent="0.25">
      <c r="A494" s="1" t="s">
        <v>397</v>
      </c>
      <c r="B494" t="s">
        <v>408</v>
      </c>
      <c r="C494">
        <v>3</v>
      </c>
      <c r="D494" s="1" t="s">
        <v>55</v>
      </c>
      <c r="E494" s="1" t="s">
        <v>31</v>
      </c>
      <c r="F494" s="2">
        <v>43191</v>
      </c>
      <c r="G494" s="2">
        <v>43555</v>
      </c>
      <c r="H494" s="1" t="s">
        <v>34</v>
      </c>
      <c r="I494" s="1" t="s">
        <v>56</v>
      </c>
      <c r="J494" s="1" t="s">
        <v>23</v>
      </c>
      <c r="K494">
        <v>4175.3599999999997</v>
      </c>
      <c r="L494" s="2">
        <v>43191</v>
      </c>
      <c r="M494" s="1" t="s">
        <v>0</v>
      </c>
      <c r="N494" s="1" t="s">
        <v>24</v>
      </c>
      <c r="O494" s="1"/>
      <c r="P494" s="2">
        <v>43852</v>
      </c>
      <c r="Q494" s="1" t="s">
        <v>25</v>
      </c>
    </row>
    <row r="495" spans="1:17" x14ac:dyDescent="0.25">
      <c r="A495" s="1" t="s">
        <v>397</v>
      </c>
      <c r="B495" t="s">
        <v>408</v>
      </c>
      <c r="C495">
        <v>3</v>
      </c>
      <c r="D495" s="1" t="s">
        <v>55</v>
      </c>
      <c r="E495" s="1" t="s">
        <v>31</v>
      </c>
      <c r="F495" s="2">
        <v>43191</v>
      </c>
      <c r="G495" s="2">
        <v>43555</v>
      </c>
      <c r="H495" s="1" t="s">
        <v>34</v>
      </c>
      <c r="I495" s="1" t="s">
        <v>56</v>
      </c>
      <c r="J495" s="1" t="s">
        <v>23</v>
      </c>
      <c r="K495">
        <v>1605.91</v>
      </c>
      <c r="L495" s="2">
        <v>43191</v>
      </c>
      <c r="M495" s="1" t="s">
        <v>0</v>
      </c>
      <c r="N495" s="1" t="s">
        <v>24</v>
      </c>
      <c r="O495" s="1"/>
      <c r="P495" s="2">
        <v>43852</v>
      </c>
      <c r="Q495" s="1" t="s">
        <v>25</v>
      </c>
    </row>
    <row r="496" spans="1:17" x14ac:dyDescent="0.25">
      <c r="A496" s="1" t="s">
        <v>397</v>
      </c>
      <c r="B496" t="s">
        <v>408</v>
      </c>
      <c r="C496">
        <v>3</v>
      </c>
      <c r="D496" s="1" t="s">
        <v>55</v>
      </c>
      <c r="E496" s="1" t="s">
        <v>31</v>
      </c>
      <c r="F496" s="2">
        <v>43191</v>
      </c>
      <c r="G496" s="2">
        <v>43555</v>
      </c>
      <c r="H496" s="1" t="s">
        <v>34</v>
      </c>
      <c r="I496" s="1" t="s">
        <v>56</v>
      </c>
      <c r="J496" s="1" t="s">
        <v>23</v>
      </c>
      <c r="K496">
        <v>642.36</v>
      </c>
      <c r="L496" s="2">
        <v>43191</v>
      </c>
      <c r="M496" s="1" t="s">
        <v>0</v>
      </c>
      <c r="N496" s="1" t="s">
        <v>24</v>
      </c>
      <c r="O496" s="1"/>
      <c r="P496" s="2">
        <v>43852</v>
      </c>
      <c r="Q496" s="1" t="s">
        <v>25</v>
      </c>
    </row>
    <row r="497" spans="1:17" x14ac:dyDescent="0.25">
      <c r="A497" s="1" t="s">
        <v>397</v>
      </c>
      <c r="B497" t="s">
        <v>409</v>
      </c>
      <c r="C497">
        <v>3</v>
      </c>
      <c r="D497" s="1" t="s">
        <v>55</v>
      </c>
      <c r="E497" s="1" t="s">
        <v>31</v>
      </c>
      <c r="F497" s="2">
        <v>43191</v>
      </c>
      <c r="G497" s="2">
        <v>43555</v>
      </c>
      <c r="H497" s="1" t="s">
        <v>32</v>
      </c>
      <c r="I497" s="1" t="s">
        <v>56</v>
      </c>
      <c r="J497" s="1" t="s">
        <v>23</v>
      </c>
      <c r="K497">
        <v>23863.13</v>
      </c>
      <c r="L497" s="2">
        <v>76062</v>
      </c>
      <c r="M497" s="1" t="s">
        <v>0</v>
      </c>
      <c r="N497" s="1" t="s">
        <v>24</v>
      </c>
      <c r="O497" s="1"/>
      <c r="P497" s="2">
        <v>43852</v>
      </c>
      <c r="Q497" s="1" t="s">
        <v>25</v>
      </c>
    </row>
    <row r="498" spans="1:17" x14ac:dyDescent="0.25">
      <c r="A498" s="1" t="s">
        <v>397</v>
      </c>
      <c r="B498" t="s">
        <v>409</v>
      </c>
      <c r="C498">
        <v>3</v>
      </c>
      <c r="D498" s="1" t="s">
        <v>55</v>
      </c>
      <c r="E498" s="1" t="s">
        <v>31</v>
      </c>
      <c r="F498" s="2">
        <v>43191</v>
      </c>
      <c r="G498" s="2">
        <v>43555</v>
      </c>
      <c r="H498" s="1" t="s">
        <v>32</v>
      </c>
      <c r="I498" s="1" t="s">
        <v>56</v>
      </c>
      <c r="J498" s="1" t="s">
        <v>23</v>
      </c>
      <c r="K498">
        <v>9178.1299999999992</v>
      </c>
      <c r="L498" s="2">
        <v>76062</v>
      </c>
      <c r="M498" s="1" t="s">
        <v>0</v>
      </c>
      <c r="N498" s="1" t="s">
        <v>24</v>
      </c>
      <c r="O498" s="1"/>
      <c r="P498" s="2">
        <v>43852</v>
      </c>
      <c r="Q498" s="1" t="s">
        <v>25</v>
      </c>
    </row>
    <row r="499" spans="1:17" x14ac:dyDescent="0.25">
      <c r="A499" s="1" t="s">
        <v>397</v>
      </c>
      <c r="B499" t="s">
        <v>409</v>
      </c>
      <c r="C499">
        <v>3</v>
      </c>
      <c r="D499" s="1" t="s">
        <v>55</v>
      </c>
      <c r="E499" s="1" t="s">
        <v>31</v>
      </c>
      <c r="F499" s="2">
        <v>43191</v>
      </c>
      <c r="G499" s="2">
        <v>43555</v>
      </c>
      <c r="H499" s="1" t="s">
        <v>32</v>
      </c>
      <c r="I499" s="1" t="s">
        <v>56</v>
      </c>
      <c r="J499" s="1" t="s">
        <v>23</v>
      </c>
      <c r="K499">
        <v>3671.25</v>
      </c>
      <c r="L499" s="2">
        <v>76062</v>
      </c>
      <c r="M499" s="1" t="s">
        <v>0</v>
      </c>
      <c r="N499" s="1" t="s">
        <v>24</v>
      </c>
      <c r="O499" s="1"/>
      <c r="P499" s="2">
        <v>43852</v>
      </c>
      <c r="Q499" s="1" t="s">
        <v>25</v>
      </c>
    </row>
    <row r="500" spans="1:17" x14ac:dyDescent="0.25">
      <c r="A500" s="1" t="s">
        <v>397</v>
      </c>
      <c r="B500" t="s">
        <v>410</v>
      </c>
      <c r="C500">
        <v>3</v>
      </c>
      <c r="D500" s="1" t="s">
        <v>55</v>
      </c>
      <c r="E500" s="1" t="s">
        <v>31</v>
      </c>
      <c r="F500" s="2">
        <v>43191</v>
      </c>
      <c r="G500" s="2">
        <v>43555</v>
      </c>
      <c r="H500" s="1" t="s">
        <v>32</v>
      </c>
      <c r="I500" s="1" t="s">
        <v>56</v>
      </c>
      <c r="J500" s="1" t="s">
        <v>23</v>
      </c>
      <c r="K500">
        <v>157.13999999999999</v>
      </c>
      <c r="L500" s="2">
        <v>43191</v>
      </c>
      <c r="M500" s="1" t="s">
        <v>0</v>
      </c>
      <c r="N500" s="1" t="s">
        <v>24</v>
      </c>
      <c r="O500" s="1"/>
      <c r="P500" s="2">
        <v>43852</v>
      </c>
      <c r="Q500" s="1" t="s">
        <v>25</v>
      </c>
    </row>
    <row r="501" spans="1:17" x14ac:dyDescent="0.25">
      <c r="A501" s="1" t="s">
        <v>397</v>
      </c>
      <c r="B501" t="s">
        <v>410</v>
      </c>
      <c r="C501">
        <v>3</v>
      </c>
      <c r="D501" s="1" t="s">
        <v>55</v>
      </c>
      <c r="E501" s="1" t="s">
        <v>31</v>
      </c>
      <c r="F501" s="2">
        <v>43191</v>
      </c>
      <c r="G501" s="2">
        <v>43555</v>
      </c>
      <c r="H501" s="1" t="s">
        <v>32</v>
      </c>
      <c r="I501" s="1" t="s">
        <v>56</v>
      </c>
      <c r="J501" s="1" t="s">
        <v>23</v>
      </c>
      <c r="K501">
        <v>60.44</v>
      </c>
      <c r="L501" s="2">
        <v>43191</v>
      </c>
      <c r="M501" s="1" t="s">
        <v>0</v>
      </c>
      <c r="N501" s="1" t="s">
        <v>24</v>
      </c>
      <c r="O501" s="1"/>
      <c r="P501" s="2">
        <v>43852</v>
      </c>
      <c r="Q501" s="1" t="s">
        <v>25</v>
      </c>
    </row>
    <row r="502" spans="1:17" x14ac:dyDescent="0.25">
      <c r="A502" s="1" t="s">
        <v>397</v>
      </c>
      <c r="B502" t="s">
        <v>410</v>
      </c>
      <c r="C502">
        <v>3</v>
      </c>
      <c r="D502" s="1" t="s">
        <v>55</v>
      </c>
      <c r="E502" s="1" t="s">
        <v>31</v>
      </c>
      <c r="F502" s="2">
        <v>43191</v>
      </c>
      <c r="G502" s="2">
        <v>43555</v>
      </c>
      <c r="H502" s="1" t="s">
        <v>32</v>
      </c>
      <c r="I502" s="1" t="s">
        <v>56</v>
      </c>
      <c r="J502" s="1" t="s">
        <v>23</v>
      </c>
      <c r="K502">
        <v>24.17</v>
      </c>
      <c r="L502" s="2">
        <v>43191</v>
      </c>
      <c r="M502" s="1" t="s">
        <v>0</v>
      </c>
      <c r="N502" s="1" t="s">
        <v>24</v>
      </c>
      <c r="O502" s="1"/>
      <c r="P502" s="2">
        <v>43852</v>
      </c>
      <c r="Q502" s="1" t="s">
        <v>25</v>
      </c>
    </row>
    <row r="503" spans="1:17" x14ac:dyDescent="0.25">
      <c r="A503" s="1" t="s">
        <v>397</v>
      </c>
      <c r="B503" t="s">
        <v>411</v>
      </c>
      <c r="C503">
        <v>3</v>
      </c>
      <c r="D503" s="1" t="s">
        <v>55</v>
      </c>
      <c r="E503" s="1" t="s">
        <v>21</v>
      </c>
      <c r="F503" s="2">
        <v>43191</v>
      </c>
      <c r="G503" s="2">
        <v>43555</v>
      </c>
      <c r="H503" s="1" t="s">
        <v>32</v>
      </c>
      <c r="I503" s="1" t="s">
        <v>56</v>
      </c>
      <c r="J503" s="1" t="s">
        <v>23</v>
      </c>
      <c r="K503">
        <v>23753.439999999999</v>
      </c>
      <c r="L503" s="2">
        <v>43191</v>
      </c>
      <c r="M503" s="1" t="s">
        <v>0</v>
      </c>
      <c r="N503" s="1" t="s">
        <v>24</v>
      </c>
      <c r="O503" s="1"/>
      <c r="P503" s="2">
        <v>43852</v>
      </c>
      <c r="Q503" s="1" t="s">
        <v>25</v>
      </c>
    </row>
    <row r="504" spans="1:17" x14ac:dyDescent="0.25">
      <c r="A504" s="1" t="s">
        <v>397</v>
      </c>
      <c r="B504" t="s">
        <v>411</v>
      </c>
      <c r="C504">
        <v>3</v>
      </c>
      <c r="D504" s="1" t="s">
        <v>55</v>
      </c>
      <c r="E504" s="1" t="s">
        <v>21</v>
      </c>
      <c r="F504" s="2">
        <v>43191</v>
      </c>
      <c r="G504" s="2">
        <v>43555</v>
      </c>
      <c r="H504" s="1" t="s">
        <v>32</v>
      </c>
      <c r="I504" s="1" t="s">
        <v>56</v>
      </c>
      <c r="J504" s="1" t="s">
        <v>23</v>
      </c>
      <c r="K504">
        <v>9135.94</v>
      </c>
      <c r="L504" s="2">
        <v>43191</v>
      </c>
      <c r="M504" s="1" t="s">
        <v>0</v>
      </c>
      <c r="N504" s="1" t="s">
        <v>24</v>
      </c>
      <c r="O504" s="1"/>
      <c r="P504" s="2">
        <v>43852</v>
      </c>
      <c r="Q504" s="1" t="s">
        <v>25</v>
      </c>
    </row>
    <row r="505" spans="1:17" x14ac:dyDescent="0.25">
      <c r="A505" s="1" t="s">
        <v>397</v>
      </c>
      <c r="B505" t="s">
        <v>411</v>
      </c>
      <c r="C505">
        <v>3</v>
      </c>
      <c r="D505" s="1" t="s">
        <v>55</v>
      </c>
      <c r="E505" s="1" t="s">
        <v>21</v>
      </c>
      <c r="F505" s="2">
        <v>43191</v>
      </c>
      <c r="G505" s="2">
        <v>43555</v>
      </c>
      <c r="H505" s="1" t="s">
        <v>32</v>
      </c>
      <c r="I505" s="1" t="s">
        <v>56</v>
      </c>
      <c r="J505" s="1" t="s">
        <v>23</v>
      </c>
      <c r="K505">
        <v>3654.37</v>
      </c>
      <c r="L505" s="2">
        <v>43191</v>
      </c>
      <c r="M505" s="1" t="s">
        <v>0</v>
      </c>
      <c r="N505" s="1" t="s">
        <v>24</v>
      </c>
      <c r="O505" s="1"/>
      <c r="P505" s="2">
        <v>43852</v>
      </c>
      <c r="Q505" s="1" t="s">
        <v>25</v>
      </c>
    </row>
    <row r="506" spans="1:17" x14ac:dyDescent="0.25">
      <c r="A506" s="1" t="s">
        <v>397</v>
      </c>
      <c r="B506" t="s">
        <v>412</v>
      </c>
      <c r="C506">
        <v>3</v>
      </c>
      <c r="D506" s="1" t="s">
        <v>55</v>
      </c>
      <c r="E506" s="1" t="s">
        <v>21</v>
      </c>
      <c r="F506" s="2">
        <v>43556</v>
      </c>
      <c r="G506" s="2">
        <v>43921</v>
      </c>
      <c r="H506" s="1" t="s">
        <v>34</v>
      </c>
      <c r="I506" s="1" t="s">
        <v>56</v>
      </c>
      <c r="J506" s="1" t="s">
        <v>23</v>
      </c>
      <c r="K506">
        <v>445.18</v>
      </c>
      <c r="L506" s="2">
        <v>43556</v>
      </c>
      <c r="M506" s="1" t="s">
        <v>0</v>
      </c>
      <c r="N506" s="1" t="s">
        <v>24</v>
      </c>
      <c r="O506" s="1"/>
      <c r="P506" s="2">
        <v>43852</v>
      </c>
      <c r="Q506" s="1" t="s">
        <v>25</v>
      </c>
    </row>
    <row r="507" spans="1:17" x14ac:dyDescent="0.25">
      <c r="A507" s="1" t="s">
        <v>397</v>
      </c>
      <c r="B507" t="s">
        <v>413</v>
      </c>
      <c r="C507">
        <v>3</v>
      </c>
      <c r="D507" s="1" t="s">
        <v>55</v>
      </c>
      <c r="E507" s="1" t="s">
        <v>31</v>
      </c>
      <c r="F507" s="2">
        <v>43191</v>
      </c>
      <c r="G507" s="2">
        <v>43555</v>
      </c>
      <c r="H507" s="1" t="s">
        <v>34</v>
      </c>
      <c r="I507" s="1" t="s">
        <v>56</v>
      </c>
      <c r="J507" s="1" t="s">
        <v>23</v>
      </c>
      <c r="K507">
        <v>1598.68</v>
      </c>
      <c r="L507" s="2">
        <v>43191</v>
      </c>
      <c r="M507" s="1" t="s">
        <v>0</v>
      </c>
      <c r="N507" s="1" t="s">
        <v>24</v>
      </c>
      <c r="O507" s="1"/>
      <c r="P507" s="2">
        <v>43852</v>
      </c>
      <c r="Q507" s="1" t="s">
        <v>25</v>
      </c>
    </row>
    <row r="508" spans="1:17" x14ac:dyDescent="0.25">
      <c r="A508" s="1" t="s">
        <v>397</v>
      </c>
      <c r="B508" t="s">
        <v>413</v>
      </c>
      <c r="C508">
        <v>3</v>
      </c>
      <c r="D508" s="1" t="s">
        <v>55</v>
      </c>
      <c r="E508" s="1" t="s">
        <v>31</v>
      </c>
      <c r="F508" s="2">
        <v>43191</v>
      </c>
      <c r="G508" s="2">
        <v>43555</v>
      </c>
      <c r="H508" s="1" t="s">
        <v>34</v>
      </c>
      <c r="I508" s="1" t="s">
        <v>56</v>
      </c>
      <c r="J508" s="1" t="s">
        <v>23</v>
      </c>
      <c r="K508">
        <v>614.88</v>
      </c>
      <c r="L508" s="2">
        <v>43191</v>
      </c>
      <c r="M508" s="1" t="s">
        <v>0</v>
      </c>
      <c r="N508" s="1" t="s">
        <v>24</v>
      </c>
      <c r="O508" s="1"/>
      <c r="P508" s="2">
        <v>43852</v>
      </c>
      <c r="Q508" s="1" t="s">
        <v>25</v>
      </c>
    </row>
    <row r="509" spans="1:17" x14ac:dyDescent="0.25">
      <c r="A509" s="1" t="s">
        <v>397</v>
      </c>
      <c r="B509" t="s">
        <v>413</v>
      </c>
      <c r="C509">
        <v>3</v>
      </c>
      <c r="D509" s="1" t="s">
        <v>55</v>
      </c>
      <c r="E509" s="1" t="s">
        <v>31</v>
      </c>
      <c r="F509" s="2">
        <v>43191</v>
      </c>
      <c r="G509" s="2">
        <v>43555</v>
      </c>
      <c r="H509" s="1" t="s">
        <v>34</v>
      </c>
      <c r="I509" s="1" t="s">
        <v>56</v>
      </c>
      <c r="J509" s="1" t="s">
        <v>23</v>
      </c>
      <c r="K509">
        <v>245.95</v>
      </c>
      <c r="L509" s="2">
        <v>43191</v>
      </c>
      <c r="M509" s="1" t="s">
        <v>0</v>
      </c>
      <c r="N509" s="1" t="s">
        <v>24</v>
      </c>
      <c r="O509" s="1"/>
      <c r="P509" s="2">
        <v>43852</v>
      </c>
      <c r="Q509" s="1" t="s">
        <v>25</v>
      </c>
    </row>
    <row r="510" spans="1:17" x14ac:dyDescent="0.25">
      <c r="A510" s="1" t="s">
        <v>397</v>
      </c>
      <c r="B510" t="s">
        <v>412</v>
      </c>
      <c r="C510">
        <v>3</v>
      </c>
      <c r="D510" s="1" t="s">
        <v>55</v>
      </c>
      <c r="E510" s="1" t="s">
        <v>21</v>
      </c>
      <c r="F510" s="2">
        <v>43556</v>
      </c>
      <c r="G510" s="2">
        <v>43921</v>
      </c>
      <c r="H510" s="1" t="s">
        <v>34</v>
      </c>
      <c r="I510" s="1" t="s">
        <v>56</v>
      </c>
      <c r="J510" s="1" t="s">
        <v>23</v>
      </c>
      <c r="K510">
        <v>2077.5100000000002</v>
      </c>
      <c r="L510" s="2">
        <v>43556</v>
      </c>
      <c r="M510" s="1" t="s">
        <v>0</v>
      </c>
      <c r="N510" s="1" t="s">
        <v>24</v>
      </c>
      <c r="O510" s="1"/>
      <c r="P510" s="2">
        <v>43852</v>
      </c>
      <c r="Q510" s="1" t="s">
        <v>25</v>
      </c>
    </row>
    <row r="511" spans="1:17" x14ac:dyDescent="0.25">
      <c r="A511" s="1" t="s">
        <v>397</v>
      </c>
      <c r="B511" t="s">
        <v>412</v>
      </c>
      <c r="C511">
        <v>3</v>
      </c>
      <c r="D511" s="1" t="s">
        <v>55</v>
      </c>
      <c r="E511" s="1" t="s">
        <v>21</v>
      </c>
      <c r="F511" s="2">
        <v>43556</v>
      </c>
      <c r="G511" s="2">
        <v>43921</v>
      </c>
      <c r="H511" s="1" t="s">
        <v>34</v>
      </c>
      <c r="I511" s="1" t="s">
        <v>56</v>
      </c>
      <c r="J511" s="1" t="s">
        <v>23</v>
      </c>
      <c r="K511">
        <v>445.18</v>
      </c>
      <c r="L511" s="2">
        <v>43556</v>
      </c>
      <c r="M511" s="1" t="s">
        <v>0</v>
      </c>
      <c r="N511" s="1" t="s">
        <v>24</v>
      </c>
      <c r="O511" s="1"/>
      <c r="P511" s="2">
        <v>43852</v>
      </c>
      <c r="Q511" s="1" t="s">
        <v>25</v>
      </c>
    </row>
    <row r="512" spans="1:17" x14ac:dyDescent="0.25">
      <c r="A512" s="1" t="s">
        <v>397</v>
      </c>
      <c r="B512" t="s">
        <v>764</v>
      </c>
      <c r="C512">
        <v>3</v>
      </c>
      <c r="D512" s="1" t="s">
        <v>55</v>
      </c>
      <c r="E512" s="1" t="s">
        <v>21</v>
      </c>
      <c r="F512" s="2">
        <v>43405</v>
      </c>
      <c r="G512" s="2">
        <v>43769</v>
      </c>
      <c r="H512" s="1" t="s">
        <v>35</v>
      </c>
      <c r="I512" s="1" t="s">
        <v>56</v>
      </c>
      <c r="J512" s="1" t="s">
        <v>23</v>
      </c>
      <c r="K512">
        <v>52751.13</v>
      </c>
      <c r="L512" s="2">
        <v>43405</v>
      </c>
      <c r="M512" s="1" t="s">
        <v>0</v>
      </c>
      <c r="N512" s="1" t="s">
        <v>24</v>
      </c>
      <c r="O512" s="1"/>
      <c r="P512" s="2">
        <v>43852</v>
      </c>
      <c r="Q512" s="1" t="s">
        <v>25</v>
      </c>
    </row>
    <row r="513" spans="1:17" x14ac:dyDescent="0.25">
      <c r="A513" s="1" t="s">
        <v>397</v>
      </c>
      <c r="B513" t="s">
        <v>765</v>
      </c>
      <c r="C513">
        <v>3</v>
      </c>
      <c r="D513" s="1" t="s">
        <v>55</v>
      </c>
      <c r="E513" s="1" t="s">
        <v>21</v>
      </c>
      <c r="F513" s="2">
        <v>43405</v>
      </c>
      <c r="G513" s="2">
        <v>43769</v>
      </c>
      <c r="H513" s="1" t="s">
        <v>35</v>
      </c>
      <c r="I513" s="1" t="s">
        <v>56</v>
      </c>
      <c r="J513" s="1" t="s">
        <v>23</v>
      </c>
      <c r="K513">
        <v>53125</v>
      </c>
      <c r="L513" s="2">
        <v>43405</v>
      </c>
      <c r="M513" s="1" t="s">
        <v>0</v>
      </c>
      <c r="N513" s="1" t="s">
        <v>24</v>
      </c>
      <c r="O513" s="1"/>
      <c r="P513" s="2">
        <v>43852</v>
      </c>
      <c r="Q513" s="1" t="s">
        <v>25</v>
      </c>
    </row>
    <row r="514" spans="1:17" x14ac:dyDescent="0.25">
      <c r="A514" s="1" t="s">
        <v>397</v>
      </c>
      <c r="B514" t="s">
        <v>421</v>
      </c>
      <c r="C514">
        <v>3</v>
      </c>
      <c r="D514" s="1" t="s">
        <v>55</v>
      </c>
      <c r="E514" s="1" t="s">
        <v>21</v>
      </c>
      <c r="F514" s="2">
        <v>43405</v>
      </c>
      <c r="G514" s="2">
        <v>43769</v>
      </c>
      <c r="H514" s="1" t="s">
        <v>34</v>
      </c>
      <c r="I514" s="1" t="s">
        <v>56</v>
      </c>
      <c r="J514" s="1" t="s">
        <v>23</v>
      </c>
      <c r="K514">
        <v>359.13</v>
      </c>
      <c r="L514" s="2">
        <v>43405</v>
      </c>
      <c r="M514" s="1" t="s">
        <v>0</v>
      </c>
      <c r="N514" s="1" t="s">
        <v>24</v>
      </c>
      <c r="O514" s="1"/>
      <c r="P514" s="2">
        <v>43852</v>
      </c>
      <c r="Q514" s="1" t="s">
        <v>25</v>
      </c>
    </row>
    <row r="515" spans="1:17" x14ac:dyDescent="0.25">
      <c r="A515" s="1" t="s">
        <v>397</v>
      </c>
      <c r="B515" t="s">
        <v>428</v>
      </c>
      <c r="C515">
        <v>3</v>
      </c>
      <c r="D515" s="1" t="s">
        <v>55</v>
      </c>
      <c r="E515" s="1" t="s">
        <v>21</v>
      </c>
      <c r="F515" s="2">
        <v>43254</v>
      </c>
      <c r="G515" s="2">
        <v>43618</v>
      </c>
      <c r="H515" s="1" t="s">
        <v>22</v>
      </c>
      <c r="I515" s="1" t="s">
        <v>56</v>
      </c>
      <c r="J515" s="1" t="s">
        <v>23</v>
      </c>
      <c r="K515">
        <v>21614.86</v>
      </c>
      <c r="L515" s="2">
        <v>43254</v>
      </c>
      <c r="M515" s="1" t="s">
        <v>0</v>
      </c>
      <c r="N515" s="1" t="s">
        <v>24</v>
      </c>
      <c r="O515" s="1"/>
      <c r="P515" s="2">
        <v>43852</v>
      </c>
      <c r="Q515" s="1" t="s">
        <v>25</v>
      </c>
    </row>
    <row r="516" spans="1:17" x14ac:dyDescent="0.25">
      <c r="A516" s="1" t="s">
        <v>397</v>
      </c>
      <c r="B516" t="s">
        <v>766</v>
      </c>
      <c r="C516">
        <v>3</v>
      </c>
      <c r="D516" s="1" t="s">
        <v>55</v>
      </c>
      <c r="E516" s="1" t="s">
        <v>21</v>
      </c>
      <c r="F516" s="2">
        <v>43254</v>
      </c>
      <c r="G516" s="2">
        <v>43618</v>
      </c>
      <c r="H516" s="1" t="s">
        <v>131</v>
      </c>
      <c r="I516" s="1" t="s">
        <v>56</v>
      </c>
      <c r="J516" s="1" t="s">
        <v>23</v>
      </c>
      <c r="K516">
        <v>60990.71</v>
      </c>
      <c r="L516" s="2">
        <v>43254</v>
      </c>
      <c r="M516" s="1" t="s">
        <v>0</v>
      </c>
      <c r="N516" s="1" t="s">
        <v>24</v>
      </c>
      <c r="O516" s="1"/>
      <c r="P516" s="2">
        <v>43852</v>
      </c>
      <c r="Q516" s="1" t="s">
        <v>25</v>
      </c>
    </row>
    <row r="517" spans="1:17" x14ac:dyDescent="0.25">
      <c r="A517" s="1" t="s">
        <v>397</v>
      </c>
      <c r="B517" t="s">
        <v>429</v>
      </c>
      <c r="C517">
        <v>3</v>
      </c>
      <c r="D517" s="1" t="s">
        <v>55</v>
      </c>
      <c r="E517" s="1" t="s">
        <v>21</v>
      </c>
      <c r="F517" s="2">
        <v>43191</v>
      </c>
      <c r="G517" s="2">
        <v>43555</v>
      </c>
      <c r="H517" s="1" t="s">
        <v>34</v>
      </c>
      <c r="I517" s="1" t="s">
        <v>56</v>
      </c>
      <c r="J517" s="1" t="s">
        <v>23</v>
      </c>
      <c r="K517">
        <v>423.9</v>
      </c>
      <c r="L517" s="2">
        <v>43191</v>
      </c>
      <c r="M517" s="1" t="s">
        <v>0</v>
      </c>
      <c r="N517" s="1" t="s">
        <v>24</v>
      </c>
      <c r="O517" s="1"/>
      <c r="P517" s="2">
        <v>43852</v>
      </c>
      <c r="Q517" s="1" t="s">
        <v>25</v>
      </c>
    </row>
    <row r="518" spans="1:17" x14ac:dyDescent="0.25">
      <c r="A518" s="1" t="s">
        <v>397</v>
      </c>
      <c r="B518" t="s">
        <v>429</v>
      </c>
      <c r="C518">
        <v>3</v>
      </c>
      <c r="D518" s="1" t="s">
        <v>55</v>
      </c>
      <c r="E518" s="1" t="s">
        <v>21</v>
      </c>
      <c r="F518" s="2">
        <v>43191</v>
      </c>
      <c r="G518" s="2">
        <v>43555</v>
      </c>
      <c r="H518" s="1" t="s">
        <v>34</v>
      </c>
      <c r="I518" s="1" t="s">
        <v>56</v>
      </c>
      <c r="J518" s="1" t="s">
        <v>23</v>
      </c>
      <c r="K518">
        <v>105.98</v>
      </c>
      <c r="L518" s="2">
        <v>43191</v>
      </c>
      <c r="M518" s="1" t="s">
        <v>0</v>
      </c>
      <c r="N518" s="1" t="s">
        <v>24</v>
      </c>
      <c r="O518" s="1"/>
      <c r="P518" s="2">
        <v>43852</v>
      </c>
      <c r="Q518" s="1" t="s">
        <v>25</v>
      </c>
    </row>
    <row r="519" spans="1:17" x14ac:dyDescent="0.25">
      <c r="A519" s="1" t="s">
        <v>397</v>
      </c>
      <c r="B519" t="s">
        <v>430</v>
      </c>
      <c r="C519">
        <v>3</v>
      </c>
      <c r="D519" s="1" t="s">
        <v>55</v>
      </c>
      <c r="E519" s="1" t="s">
        <v>21</v>
      </c>
      <c r="F519" s="2">
        <v>43191</v>
      </c>
      <c r="G519" s="2">
        <v>43555</v>
      </c>
      <c r="H519" s="1" t="s">
        <v>34</v>
      </c>
      <c r="I519" s="1" t="s">
        <v>56</v>
      </c>
      <c r="J519" s="1" t="s">
        <v>23</v>
      </c>
      <c r="K519">
        <v>1897.66</v>
      </c>
      <c r="L519" s="2">
        <v>43191</v>
      </c>
      <c r="M519" s="1" t="s">
        <v>0</v>
      </c>
      <c r="N519" s="1" t="s">
        <v>24</v>
      </c>
      <c r="O519" s="1"/>
      <c r="P519" s="2">
        <v>43852</v>
      </c>
      <c r="Q519" s="1" t="s">
        <v>25</v>
      </c>
    </row>
    <row r="520" spans="1:17" x14ac:dyDescent="0.25">
      <c r="A520" s="1" t="s">
        <v>397</v>
      </c>
      <c r="B520" t="s">
        <v>430</v>
      </c>
      <c r="C520">
        <v>3</v>
      </c>
      <c r="D520" s="1" t="s">
        <v>55</v>
      </c>
      <c r="E520" s="1" t="s">
        <v>21</v>
      </c>
      <c r="F520" s="2">
        <v>43191</v>
      </c>
      <c r="G520" s="2">
        <v>43555</v>
      </c>
      <c r="H520" s="1" t="s">
        <v>34</v>
      </c>
      <c r="I520" s="1" t="s">
        <v>56</v>
      </c>
      <c r="J520" s="1" t="s">
        <v>23</v>
      </c>
      <c r="K520">
        <v>474.42</v>
      </c>
      <c r="L520" s="2">
        <v>43191</v>
      </c>
      <c r="M520" s="1" t="s">
        <v>0</v>
      </c>
      <c r="N520" s="1" t="s">
        <v>24</v>
      </c>
      <c r="O520" s="1"/>
      <c r="P520" s="2">
        <v>43852</v>
      </c>
      <c r="Q520" s="1" t="s">
        <v>25</v>
      </c>
    </row>
    <row r="521" spans="1:17" x14ac:dyDescent="0.25">
      <c r="A521" s="1" t="s">
        <v>397</v>
      </c>
      <c r="B521" t="s">
        <v>433</v>
      </c>
      <c r="C521">
        <v>3</v>
      </c>
      <c r="D521" s="1" t="s">
        <v>55</v>
      </c>
      <c r="E521" s="1" t="s">
        <v>21</v>
      </c>
      <c r="F521" s="2">
        <v>43191</v>
      </c>
      <c r="G521" s="2">
        <v>43555</v>
      </c>
      <c r="H521" s="1" t="s">
        <v>32</v>
      </c>
      <c r="I521" s="1" t="s">
        <v>56</v>
      </c>
      <c r="J521" s="1" t="s">
        <v>23</v>
      </c>
      <c r="K521">
        <v>15899.07</v>
      </c>
      <c r="L521" s="2">
        <v>43191</v>
      </c>
      <c r="M521" s="1" t="s">
        <v>0</v>
      </c>
      <c r="N521" s="1" t="s">
        <v>24</v>
      </c>
      <c r="O521" s="1"/>
      <c r="P521" s="2">
        <v>43852</v>
      </c>
      <c r="Q521" s="1" t="s">
        <v>25</v>
      </c>
    </row>
    <row r="522" spans="1:17" x14ac:dyDescent="0.25">
      <c r="A522" s="1" t="s">
        <v>397</v>
      </c>
      <c r="B522" t="s">
        <v>433</v>
      </c>
      <c r="C522">
        <v>3</v>
      </c>
      <c r="D522" s="1" t="s">
        <v>55</v>
      </c>
      <c r="E522" s="1" t="s">
        <v>21</v>
      </c>
      <c r="F522" s="2">
        <v>43191</v>
      </c>
      <c r="G522" s="2">
        <v>43555</v>
      </c>
      <c r="H522" s="1" t="s">
        <v>32</v>
      </c>
      <c r="I522" s="1" t="s">
        <v>56</v>
      </c>
      <c r="J522" s="1" t="s">
        <v>23</v>
      </c>
      <c r="K522">
        <v>3974.77</v>
      </c>
      <c r="L522" s="2">
        <v>43191</v>
      </c>
      <c r="M522" s="1" t="s">
        <v>0</v>
      </c>
      <c r="N522" s="1" t="s">
        <v>24</v>
      </c>
      <c r="O522" s="1"/>
      <c r="P522" s="2">
        <v>43852</v>
      </c>
      <c r="Q522" s="1" t="s">
        <v>25</v>
      </c>
    </row>
    <row r="523" spans="1:17" x14ac:dyDescent="0.25">
      <c r="A523" s="1" t="s">
        <v>397</v>
      </c>
      <c r="B523" t="s">
        <v>434</v>
      </c>
      <c r="C523">
        <v>3</v>
      </c>
      <c r="D523" s="1" t="s">
        <v>55</v>
      </c>
      <c r="E523" s="1" t="s">
        <v>21</v>
      </c>
      <c r="F523" s="2">
        <v>43191</v>
      </c>
      <c r="G523" s="2">
        <v>43555</v>
      </c>
      <c r="H523" s="1" t="s">
        <v>32</v>
      </c>
      <c r="I523" s="1" t="s">
        <v>56</v>
      </c>
      <c r="J523" s="1" t="s">
        <v>23</v>
      </c>
      <c r="K523">
        <v>6120.48</v>
      </c>
      <c r="L523" s="2">
        <v>43191</v>
      </c>
      <c r="M523" s="1" t="s">
        <v>0</v>
      </c>
      <c r="N523" s="1" t="s">
        <v>24</v>
      </c>
      <c r="O523" s="1"/>
      <c r="P523" s="2">
        <v>43852</v>
      </c>
      <c r="Q523" s="1" t="s">
        <v>25</v>
      </c>
    </row>
    <row r="524" spans="1:17" x14ac:dyDescent="0.25">
      <c r="A524" s="1" t="s">
        <v>397</v>
      </c>
      <c r="B524" t="s">
        <v>434</v>
      </c>
      <c r="C524">
        <v>3</v>
      </c>
      <c r="D524" s="1" t="s">
        <v>55</v>
      </c>
      <c r="E524" s="1" t="s">
        <v>21</v>
      </c>
      <c r="F524" s="2">
        <v>43191</v>
      </c>
      <c r="G524" s="2">
        <v>43555</v>
      </c>
      <c r="H524" s="1" t="s">
        <v>32</v>
      </c>
      <c r="I524" s="1" t="s">
        <v>56</v>
      </c>
      <c r="J524" s="1" t="s">
        <v>23</v>
      </c>
      <c r="K524">
        <v>1530.12</v>
      </c>
      <c r="L524" s="2">
        <v>43191</v>
      </c>
      <c r="M524" s="1" t="s">
        <v>0</v>
      </c>
      <c r="N524" s="1" t="s">
        <v>24</v>
      </c>
      <c r="O524" s="1"/>
      <c r="P524" s="2">
        <v>43852</v>
      </c>
      <c r="Q524" s="1" t="s">
        <v>25</v>
      </c>
    </row>
    <row r="525" spans="1:17" x14ac:dyDescent="0.25">
      <c r="A525" s="1" t="s">
        <v>397</v>
      </c>
      <c r="B525" t="s">
        <v>435</v>
      </c>
      <c r="C525">
        <v>3</v>
      </c>
      <c r="D525" s="1" t="s">
        <v>55</v>
      </c>
      <c r="E525" s="1" t="s">
        <v>21</v>
      </c>
      <c r="F525" s="2">
        <v>43191</v>
      </c>
      <c r="G525" s="2">
        <v>43555</v>
      </c>
      <c r="H525" s="1" t="s">
        <v>32</v>
      </c>
      <c r="I525" s="1" t="s">
        <v>56</v>
      </c>
      <c r="J525" s="1" t="s">
        <v>23</v>
      </c>
      <c r="K525">
        <v>32171.200000000001</v>
      </c>
      <c r="L525" s="2">
        <v>43191</v>
      </c>
      <c r="M525" s="1" t="s">
        <v>0</v>
      </c>
      <c r="N525" s="1" t="s">
        <v>24</v>
      </c>
      <c r="O525" s="1"/>
      <c r="P525" s="2">
        <v>43852</v>
      </c>
      <c r="Q525" s="1" t="s">
        <v>25</v>
      </c>
    </row>
    <row r="526" spans="1:17" x14ac:dyDescent="0.25">
      <c r="A526" s="1" t="s">
        <v>397</v>
      </c>
      <c r="B526" t="s">
        <v>435</v>
      </c>
      <c r="C526">
        <v>3</v>
      </c>
      <c r="D526" s="1" t="s">
        <v>55</v>
      </c>
      <c r="E526" s="1" t="s">
        <v>21</v>
      </c>
      <c r="F526" s="2">
        <v>43191</v>
      </c>
      <c r="G526" s="2">
        <v>43555</v>
      </c>
      <c r="H526" s="1" t="s">
        <v>32</v>
      </c>
      <c r="I526" s="1" t="s">
        <v>56</v>
      </c>
      <c r="J526" s="1" t="s">
        <v>23</v>
      </c>
      <c r="K526">
        <v>8042.8</v>
      </c>
      <c r="L526" s="2">
        <v>43191</v>
      </c>
      <c r="M526" s="1" t="s">
        <v>0</v>
      </c>
      <c r="N526" s="1" t="s">
        <v>24</v>
      </c>
      <c r="O526" s="1"/>
      <c r="P526" s="2">
        <v>43852</v>
      </c>
      <c r="Q526" s="1" t="s">
        <v>25</v>
      </c>
    </row>
    <row r="527" spans="1:17" x14ac:dyDescent="0.25">
      <c r="A527" s="1" t="s">
        <v>397</v>
      </c>
      <c r="B527" t="s">
        <v>436</v>
      </c>
      <c r="C527">
        <v>3</v>
      </c>
      <c r="D527" s="1" t="s">
        <v>55</v>
      </c>
      <c r="E527" s="1" t="s">
        <v>21</v>
      </c>
      <c r="F527" s="2">
        <v>43191</v>
      </c>
      <c r="G527" s="2">
        <v>43555</v>
      </c>
      <c r="H527" s="1" t="s">
        <v>34</v>
      </c>
      <c r="I527" s="1" t="s">
        <v>56</v>
      </c>
      <c r="J527" s="1" t="s">
        <v>23</v>
      </c>
      <c r="K527">
        <v>2925</v>
      </c>
      <c r="L527" s="2">
        <v>43191</v>
      </c>
      <c r="M527" s="1" t="s">
        <v>0</v>
      </c>
      <c r="N527" s="1" t="s">
        <v>24</v>
      </c>
      <c r="O527" s="1"/>
      <c r="P527" s="2">
        <v>43852</v>
      </c>
      <c r="Q527" s="1" t="s">
        <v>25</v>
      </c>
    </row>
    <row r="528" spans="1:17" x14ac:dyDescent="0.25">
      <c r="A528" s="1" t="s">
        <v>397</v>
      </c>
      <c r="B528" t="s">
        <v>436</v>
      </c>
      <c r="C528">
        <v>3</v>
      </c>
      <c r="D528" s="1" t="s">
        <v>55</v>
      </c>
      <c r="E528" s="1" t="s">
        <v>21</v>
      </c>
      <c r="F528" s="2">
        <v>43191</v>
      </c>
      <c r="G528" s="2">
        <v>43555</v>
      </c>
      <c r="H528" s="1" t="s">
        <v>34</v>
      </c>
      <c r="I528" s="1" t="s">
        <v>56</v>
      </c>
      <c r="J528" s="1" t="s">
        <v>23</v>
      </c>
      <c r="K528">
        <v>731.25</v>
      </c>
      <c r="L528" s="2">
        <v>43191</v>
      </c>
      <c r="M528" s="1" t="s">
        <v>0</v>
      </c>
      <c r="N528" s="1" t="s">
        <v>24</v>
      </c>
      <c r="O528" s="1"/>
      <c r="P528" s="2">
        <v>43852</v>
      </c>
      <c r="Q528" s="1" t="s">
        <v>25</v>
      </c>
    </row>
    <row r="529" spans="1:17" x14ac:dyDescent="0.25">
      <c r="A529" s="1" t="s">
        <v>397</v>
      </c>
      <c r="B529" t="s">
        <v>437</v>
      </c>
      <c r="C529">
        <v>3</v>
      </c>
      <c r="D529" s="1" t="s">
        <v>55</v>
      </c>
      <c r="E529" s="1" t="s">
        <v>21</v>
      </c>
      <c r="F529" s="2">
        <v>43191</v>
      </c>
      <c r="G529" s="2">
        <v>43555</v>
      </c>
      <c r="H529" s="1" t="s">
        <v>34</v>
      </c>
      <c r="I529" s="1" t="s">
        <v>56</v>
      </c>
      <c r="J529" s="1" t="s">
        <v>23</v>
      </c>
      <c r="K529">
        <v>627</v>
      </c>
      <c r="L529" s="2">
        <v>43191</v>
      </c>
      <c r="M529" s="1" t="s">
        <v>0</v>
      </c>
      <c r="N529" s="1" t="s">
        <v>24</v>
      </c>
      <c r="O529" s="1"/>
      <c r="P529" s="2">
        <v>43852</v>
      </c>
      <c r="Q529" s="1" t="s">
        <v>25</v>
      </c>
    </row>
    <row r="530" spans="1:17" x14ac:dyDescent="0.25">
      <c r="A530" s="1" t="s">
        <v>397</v>
      </c>
      <c r="B530" t="s">
        <v>437</v>
      </c>
      <c r="C530">
        <v>3</v>
      </c>
      <c r="D530" s="1" t="s">
        <v>55</v>
      </c>
      <c r="E530" s="1" t="s">
        <v>21</v>
      </c>
      <c r="F530" s="2">
        <v>43191</v>
      </c>
      <c r="G530" s="2">
        <v>43555</v>
      </c>
      <c r="H530" s="1" t="s">
        <v>34</v>
      </c>
      <c r="I530" s="1" t="s">
        <v>56</v>
      </c>
      <c r="J530" s="1" t="s">
        <v>23</v>
      </c>
      <c r="K530">
        <v>156.75</v>
      </c>
      <c r="L530" s="2">
        <v>43191</v>
      </c>
      <c r="M530" s="1" t="s">
        <v>0</v>
      </c>
      <c r="N530" s="1" t="s">
        <v>24</v>
      </c>
      <c r="O530" s="1"/>
      <c r="P530" s="2">
        <v>43852</v>
      </c>
      <c r="Q530" s="1" t="s">
        <v>25</v>
      </c>
    </row>
    <row r="531" spans="1:17" x14ac:dyDescent="0.25">
      <c r="A531" s="1" t="s">
        <v>397</v>
      </c>
      <c r="B531" t="s">
        <v>438</v>
      </c>
      <c r="C531">
        <v>3</v>
      </c>
      <c r="D531" s="1" t="s">
        <v>55</v>
      </c>
      <c r="E531" s="1" t="s">
        <v>21</v>
      </c>
      <c r="F531" s="2">
        <v>43191</v>
      </c>
      <c r="G531" s="2">
        <v>43555</v>
      </c>
      <c r="H531" s="1" t="s">
        <v>34</v>
      </c>
      <c r="I531" s="1" t="s">
        <v>56</v>
      </c>
      <c r="J531" s="1" t="s">
        <v>23</v>
      </c>
      <c r="K531">
        <v>1186</v>
      </c>
      <c r="L531" s="2">
        <v>43191</v>
      </c>
      <c r="M531" s="1" t="s">
        <v>0</v>
      </c>
      <c r="N531" s="1" t="s">
        <v>24</v>
      </c>
      <c r="O531" s="1"/>
      <c r="P531" s="2">
        <v>43852</v>
      </c>
      <c r="Q531" s="1" t="s">
        <v>25</v>
      </c>
    </row>
    <row r="532" spans="1:17" x14ac:dyDescent="0.25">
      <c r="A532" s="1" t="s">
        <v>397</v>
      </c>
      <c r="B532" t="s">
        <v>439</v>
      </c>
      <c r="C532">
        <v>3</v>
      </c>
      <c r="D532" s="1" t="s">
        <v>55</v>
      </c>
      <c r="E532" s="1" t="s">
        <v>21</v>
      </c>
      <c r="F532" s="2">
        <v>43191</v>
      </c>
      <c r="G532" s="2">
        <v>43468</v>
      </c>
      <c r="H532" s="1" t="s">
        <v>34</v>
      </c>
      <c r="I532" s="1" t="s">
        <v>56</v>
      </c>
      <c r="J532" s="1" t="s">
        <v>23</v>
      </c>
      <c r="K532">
        <v>465.9</v>
      </c>
      <c r="L532" s="2">
        <v>43191</v>
      </c>
      <c r="M532" s="1" t="s">
        <v>0</v>
      </c>
      <c r="N532" s="1" t="s">
        <v>24</v>
      </c>
      <c r="O532" s="1"/>
      <c r="P532" s="2">
        <v>43852</v>
      </c>
      <c r="Q532" s="1" t="s">
        <v>25</v>
      </c>
    </row>
    <row r="533" spans="1:17" x14ac:dyDescent="0.25">
      <c r="A533" s="1" t="s">
        <v>397</v>
      </c>
      <c r="B533" t="s">
        <v>439</v>
      </c>
      <c r="C533">
        <v>3</v>
      </c>
      <c r="D533" s="1" t="s">
        <v>55</v>
      </c>
      <c r="E533" s="1" t="s">
        <v>21</v>
      </c>
      <c r="F533" s="2">
        <v>43191</v>
      </c>
      <c r="G533" s="2">
        <v>43468</v>
      </c>
      <c r="H533" s="1" t="s">
        <v>34</v>
      </c>
      <c r="I533" s="1" t="s">
        <v>56</v>
      </c>
      <c r="J533" s="1" t="s">
        <v>23</v>
      </c>
      <c r="K533">
        <v>116.48</v>
      </c>
      <c r="L533" s="2">
        <v>43191</v>
      </c>
      <c r="M533" s="1" t="s">
        <v>0</v>
      </c>
      <c r="N533" s="1" t="s">
        <v>24</v>
      </c>
      <c r="O533" s="1"/>
      <c r="P533" s="2">
        <v>43852</v>
      </c>
      <c r="Q533" s="1" t="s">
        <v>25</v>
      </c>
    </row>
    <row r="534" spans="1:17" x14ac:dyDescent="0.25">
      <c r="A534" s="1" t="s">
        <v>397</v>
      </c>
      <c r="B534" t="s">
        <v>440</v>
      </c>
      <c r="C534">
        <v>3</v>
      </c>
      <c r="D534" s="1" t="s">
        <v>55</v>
      </c>
      <c r="E534" s="1" t="s">
        <v>21</v>
      </c>
      <c r="F534" s="2">
        <v>43191</v>
      </c>
      <c r="G534" s="2">
        <v>43555</v>
      </c>
      <c r="H534" s="1" t="s">
        <v>34</v>
      </c>
      <c r="I534" s="1" t="s">
        <v>56</v>
      </c>
      <c r="J534" s="1" t="s">
        <v>23</v>
      </c>
      <c r="K534">
        <v>3456.13</v>
      </c>
      <c r="L534" s="2">
        <v>43191</v>
      </c>
      <c r="M534" s="1" t="s">
        <v>0</v>
      </c>
      <c r="N534" s="1" t="s">
        <v>24</v>
      </c>
      <c r="O534" s="1"/>
      <c r="P534" s="2">
        <v>43852</v>
      </c>
      <c r="Q534" s="1" t="s">
        <v>25</v>
      </c>
    </row>
    <row r="535" spans="1:17" x14ac:dyDescent="0.25">
      <c r="A535" s="1" t="s">
        <v>397</v>
      </c>
      <c r="B535" t="s">
        <v>441</v>
      </c>
      <c r="C535">
        <v>3</v>
      </c>
      <c r="D535" s="1" t="s">
        <v>55</v>
      </c>
      <c r="E535" s="1" t="s">
        <v>21</v>
      </c>
      <c r="F535" s="2">
        <v>43229</v>
      </c>
      <c r="G535" s="2">
        <v>43593</v>
      </c>
      <c r="H535" s="1" t="s">
        <v>32</v>
      </c>
      <c r="I535" s="1" t="s">
        <v>56</v>
      </c>
      <c r="J535" s="1" t="s">
        <v>23</v>
      </c>
      <c r="K535">
        <v>976.81</v>
      </c>
      <c r="L535" s="2">
        <v>43229</v>
      </c>
      <c r="M535" s="1" t="s">
        <v>0</v>
      </c>
      <c r="N535" s="1" t="s">
        <v>24</v>
      </c>
      <c r="O535" s="1"/>
      <c r="P535" s="2">
        <v>43852</v>
      </c>
      <c r="Q535" s="1" t="s">
        <v>25</v>
      </c>
    </row>
    <row r="536" spans="1:17" x14ac:dyDescent="0.25">
      <c r="A536" s="1" t="s">
        <v>397</v>
      </c>
      <c r="B536" t="s">
        <v>447</v>
      </c>
      <c r="C536">
        <v>3</v>
      </c>
      <c r="D536" s="1" t="s">
        <v>55</v>
      </c>
      <c r="E536" s="1" t="s">
        <v>21</v>
      </c>
      <c r="F536" s="2">
        <v>43466</v>
      </c>
      <c r="G536" s="2">
        <v>43830</v>
      </c>
      <c r="H536" s="1" t="s">
        <v>35</v>
      </c>
      <c r="I536" s="1" t="s">
        <v>56</v>
      </c>
      <c r="J536" s="1" t="s">
        <v>23</v>
      </c>
      <c r="K536">
        <v>19910.88</v>
      </c>
      <c r="L536" s="2">
        <v>43466</v>
      </c>
      <c r="M536" s="1" t="s">
        <v>0</v>
      </c>
      <c r="N536" s="1" t="s">
        <v>43</v>
      </c>
      <c r="O536" s="1"/>
      <c r="P536" s="2">
        <v>43852</v>
      </c>
      <c r="Q536" s="1" t="s">
        <v>25</v>
      </c>
    </row>
    <row r="537" spans="1:17" x14ac:dyDescent="0.25">
      <c r="A537" s="1" t="s">
        <v>397</v>
      </c>
      <c r="B537" t="s">
        <v>447</v>
      </c>
      <c r="C537">
        <v>3</v>
      </c>
      <c r="D537" s="1" t="s">
        <v>55</v>
      </c>
      <c r="E537" s="1" t="s">
        <v>21</v>
      </c>
      <c r="F537" s="2">
        <v>43466</v>
      </c>
      <c r="G537" s="2">
        <v>43830</v>
      </c>
      <c r="H537" s="1" t="s">
        <v>35</v>
      </c>
      <c r="I537" s="1" t="s">
        <v>56</v>
      </c>
      <c r="J537" s="1" t="s">
        <v>23</v>
      </c>
      <c r="K537">
        <v>2139.63</v>
      </c>
      <c r="L537" s="2">
        <v>43495</v>
      </c>
      <c r="M537" s="1" t="s">
        <v>0</v>
      </c>
      <c r="N537" s="1" t="s">
        <v>43</v>
      </c>
      <c r="O537" s="1"/>
      <c r="P537" s="2">
        <v>43852</v>
      </c>
      <c r="Q537" s="1" t="s">
        <v>25</v>
      </c>
    </row>
    <row r="538" spans="1:17" x14ac:dyDescent="0.25">
      <c r="A538" s="1" t="s">
        <v>397</v>
      </c>
      <c r="B538" t="s">
        <v>448</v>
      </c>
      <c r="C538">
        <v>3</v>
      </c>
      <c r="D538" s="1" t="s">
        <v>55</v>
      </c>
      <c r="E538" s="1" t="s">
        <v>31</v>
      </c>
      <c r="F538" s="2">
        <v>43101</v>
      </c>
      <c r="G538" s="2">
        <v>43465</v>
      </c>
      <c r="H538" s="1" t="s">
        <v>35</v>
      </c>
      <c r="I538" s="1" t="s">
        <v>56</v>
      </c>
      <c r="J538" s="1" t="s">
        <v>23</v>
      </c>
      <c r="K538">
        <v>20814.38</v>
      </c>
      <c r="L538" s="2">
        <v>43101</v>
      </c>
      <c r="M538" s="1" t="s">
        <v>0</v>
      </c>
      <c r="N538" s="1" t="s">
        <v>24</v>
      </c>
      <c r="O538" s="1"/>
      <c r="P538" s="2">
        <v>43852</v>
      </c>
      <c r="Q538" s="1" t="s">
        <v>25</v>
      </c>
    </row>
    <row r="539" spans="1:17" x14ac:dyDescent="0.25">
      <c r="A539" s="1" t="s">
        <v>397</v>
      </c>
      <c r="B539" t="s">
        <v>449</v>
      </c>
      <c r="C539">
        <v>3</v>
      </c>
      <c r="D539" s="1" t="s">
        <v>55</v>
      </c>
      <c r="E539" s="1" t="s">
        <v>21</v>
      </c>
      <c r="F539" s="2">
        <v>43160</v>
      </c>
      <c r="G539" s="2">
        <v>43524</v>
      </c>
      <c r="H539" s="1" t="s">
        <v>22</v>
      </c>
      <c r="I539" s="1" t="s">
        <v>56</v>
      </c>
      <c r="J539" s="1" t="s">
        <v>23</v>
      </c>
      <c r="K539">
        <v>126225</v>
      </c>
      <c r="L539" s="2">
        <v>43160</v>
      </c>
      <c r="M539" s="1" t="s">
        <v>0</v>
      </c>
      <c r="N539" s="1" t="s">
        <v>24</v>
      </c>
      <c r="O539" s="1"/>
      <c r="P539" s="2">
        <v>43852</v>
      </c>
      <c r="Q539" s="1" t="s">
        <v>25</v>
      </c>
    </row>
    <row r="540" spans="1:17" x14ac:dyDescent="0.25">
      <c r="A540" s="1" t="s">
        <v>397</v>
      </c>
      <c r="B540" t="s">
        <v>450</v>
      </c>
      <c r="C540">
        <v>3</v>
      </c>
      <c r="D540" s="1" t="s">
        <v>55</v>
      </c>
      <c r="E540" s="1" t="s">
        <v>31</v>
      </c>
      <c r="F540" s="2">
        <v>43160</v>
      </c>
      <c r="G540" s="2">
        <v>43524</v>
      </c>
      <c r="H540" s="1" t="s">
        <v>22</v>
      </c>
      <c r="I540" s="1" t="s">
        <v>56</v>
      </c>
      <c r="J540" s="1" t="s">
        <v>23</v>
      </c>
      <c r="K540">
        <v>63112.5</v>
      </c>
      <c r="L540" s="2">
        <v>43160</v>
      </c>
      <c r="M540" s="1" t="s">
        <v>0</v>
      </c>
      <c r="N540" s="1" t="s">
        <v>24</v>
      </c>
      <c r="O540" s="1"/>
      <c r="P540" s="2">
        <v>43852</v>
      </c>
      <c r="Q540" s="1" t="s">
        <v>25</v>
      </c>
    </row>
    <row r="541" spans="1:17" x14ac:dyDescent="0.25">
      <c r="A541" s="1" t="s">
        <v>397</v>
      </c>
      <c r="B541" t="s">
        <v>451</v>
      </c>
      <c r="C541">
        <v>3</v>
      </c>
      <c r="D541" s="1" t="s">
        <v>55</v>
      </c>
      <c r="E541" s="1" t="s">
        <v>21</v>
      </c>
      <c r="F541" s="2">
        <v>43525</v>
      </c>
      <c r="G541" s="2">
        <v>43890</v>
      </c>
      <c r="H541" s="1" t="s">
        <v>22</v>
      </c>
      <c r="I541" s="1" t="s">
        <v>56</v>
      </c>
      <c r="J541" s="1" t="s">
        <v>23</v>
      </c>
      <c r="K541">
        <v>148500</v>
      </c>
      <c r="L541" s="2">
        <v>43525</v>
      </c>
      <c r="M541" s="1" t="s">
        <v>0</v>
      </c>
      <c r="N541" s="1" t="s">
        <v>23</v>
      </c>
      <c r="O541" s="1"/>
      <c r="P541" s="2">
        <v>43852</v>
      </c>
      <c r="Q541" s="1" t="s">
        <v>25</v>
      </c>
    </row>
    <row r="542" spans="1:17" x14ac:dyDescent="0.25">
      <c r="A542" s="1" t="s">
        <v>397</v>
      </c>
      <c r="B542" t="s">
        <v>767</v>
      </c>
      <c r="C542">
        <v>3</v>
      </c>
      <c r="D542" s="1" t="s">
        <v>55</v>
      </c>
      <c r="E542" s="1" t="s">
        <v>31</v>
      </c>
      <c r="F542" s="2">
        <v>43365</v>
      </c>
      <c r="G542" s="2">
        <v>43729</v>
      </c>
      <c r="H542" s="1" t="s">
        <v>34</v>
      </c>
      <c r="I542" s="1" t="s">
        <v>56</v>
      </c>
      <c r="J542" s="1" t="s">
        <v>23</v>
      </c>
      <c r="K542">
        <v>1772.75</v>
      </c>
      <c r="L542" s="2">
        <v>43730</v>
      </c>
      <c r="M542" s="1" t="s">
        <v>0</v>
      </c>
      <c r="N542" s="1" t="s">
        <v>24</v>
      </c>
      <c r="O542" s="1"/>
      <c r="P542" s="2">
        <v>43852</v>
      </c>
      <c r="Q542" s="1" t="s">
        <v>25</v>
      </c>
    </row>
    <row r="543" spans="1:17" x14ac:dyDescent="0.25">
      <c r="A543" s="1" t="s">
        <v>397</v>
      </c>
      <c r="B543" t="s">
        <v>768</v>
      </c>
      <c r="C543">
        <v>3</v>
      </c>
      <c r="D543" s="1" t="s">
        <v>55</v>
      </c>
      <c r="E543" s="1" t="s">
        <v>21</v>
      </c>
      <c r="F543" s="2">
        <v>43730</v>
      </c>
      <c r="G543" s="2">
        <v>44095</v>
      </c>
      <c r="H543" s="1" t="s">
        <v>34</v>
      </c>
      <c r="I543" s="1" t="s">
        <v>56</v>
      </c>
      <c r="J543" s="1" t="s">
        <v>23</v>
      </c>
      <c r="K543">
        <v>2970</v>
      </c>
      <c r="L543" s="2">
        <v>43730</v>
      </c>
      <c r="M543" s="1" t="s">
        <v>0</v>
      </c>
      <c r="N543" s="1" t="s">
        <v>23</v>
      </c>
      <c r="O543" s="1"/>
      <c r="P543" s="2">
        <v>43852</v>
      </c>
      <c r="Q543" s="1" t="s">
        <v>25</v>
      </c>
    </row>
    <row r="544" spans="1:17" x14ac:dyDescent="0.25">
      <c r="A544" s="1" t="s">
        <v>397</v>
      </c>
      <c r="B544" t="s">
        <v>454</v>
      </c>
      <c r="C544">
        <v>3</v>
      </c>
      <c r="D544" s="1" t="s">
        <v>55</v>
      </c>
      <c r="E544" s="1" t="s">
        <v>31</v>
      </c>
      <c r="F544" s="2">
        <v>43364</v>
      </c>
      <c r="G544" s="2">
        <v>43728</v>
      </c>
      <c r="H544" s="1" t="s">
        <v>22</v>
      </c>
      <c r="I544" s="1" t="s">
        <v>56</v>
      </c>
      <c r="J544" s="1" t="s">
        <v>23</v>
      </c>
      <c r="K544">
        <v>5610</v>
      </c>
      <c r="L544" s="2">
        <v>43729</v>
      </c>
      <c r="M544" s="1" t="s">
        <v>0</v>
      </c>
      <c r="N544" s="1" t="s">
        <v>43</v>
      </c>
      <c r="O544" s="1"/>
      <c r="P544" s="2">
        <v>43852</v>
      </c>
      <c r="Q544" s="1" t="s">
        <v>25</v>
      </c>
    </row>
    <row r="545" spans="1:17" x14ac:dyDescent="0.25">
      <c r="A545" s="1" t="s">
        <v>397</v>
      </c>
      <c r="B545" t="s">
        <v>454</v>
      </c>
      <c r="C545">
        <v>3</v>
      </c>
      <c r="D545" s="1" t="s">
        <v>55</v>
      </c>
      <c r="E545" s="1" t="s">
        <v>31</v>
      </c>
      <c r="F545" s="2">
        <v>43364</v>
      </c>
      <c r="G545" s="2">
        <v>43728</v>
      </c>
      <c r="H545" s="1" t="s">
        <v>22</v>
      </c>
      <c r="I545" s="1" t="s">
        <v>56</v>
      </c>
      <c r="J545" s="1" t="s">
        <v>23</v>
      </c>
      <c r="K545">
        <v>1980</v>
      </c>
      <c r="L545" s="2">
        <v>43630</v>
      </c>
      <c r="M545" s="1" t="s">
        <v>0</v>
      </c>
      <c r="N545" s="1" t="s">
        <v>43</v>
      </c>
      <c r="O545" s="1"/>
      <c r="P545" s="2">
        <v>43852</v>
      </c>
      <c r="Q545" s="1" t="s">
        <v>25</v>
      </c>
    </row>
    <row r="546" spans="1:17" x14ac:dyDescent="0.25">
      <c r="A546" s="1" t="s">
        <v>397</v>
      </c>
      <c r="B546" t="s">
        <v>455</v>
      </c>
      <c r="C546">
        <v>3</v>
      </c>
      <c r="D546" s="1" t="s">
        <v>55</v>
      </c>
      <c r="E546" s="1" t="s">
        <v>31</v>
      </c>
      <c r="F546" s="2">
        <v>43364</v>
      </c>
      <c r="G546" s="2">
        <v>43728</v>
      </c>
      <c r="H546" s="1" t="s">
        <v>34</v>
      </c>
      <c r="I546" s="1" t="s">
        <v>56</v>
      </c>
      <c r="J546" s="1" t="s">
        <v>23</v>
      </c>
      <c r="K546">
        <v>3861.25</v>
      </c>
      <c r="L546" s="2">
        <v>43364</v>
      </c>
      <c r="M546" s="1" t="s">
        <v>0</v>
      </c>
      <c r="N546" s="1" t="s">
        <v>24</v>
      </c>
      <c r="O546" s="1"/>
      <c r="P546" s="2">
        <v>43852</v>
      </c>
      <c r="Q546" s="1" t="s">
        <v>25</v>
      </c>
    </row>
    <row r="547" spans="1:17" x14ac:dyDescent="0.25">
      <c r="A547" s="1" t="s">
        <v>397</v>
      </c>
      <c r="B547" t="s">
        <v>456</v>
      </c>
      <c r="C547">
        <v>3</v>
      </c>
      <c r="D547" s="1" t="s">
        <v>55</v>
      </c>
      <c r="E547" s="1" t="s">
        <v>31</v>
      </c>
      <c r="F547" s="2">
        <v>43364</v>
      </c>
      <c r="G547" s="2">
        <v>43728</v>
      </c>
      <c r="H547" s="1" t="s">
        <v>34</v>
      </c>
      <c r="I547" s="1" t="s">
        <v>56</v>
      </c>
      <c r="J547" s="1" t="s">
        <v>23</v>
      </c>
      <c r="K547">
        <v>13036.5</v>
      </c>
      <c r="L547" s="2">
        <v>43364</v>
      </c>
      <c r="M547" s="1" t="s">
        <v>0</v>
      </c>
      <c r="N547" s="1" t="s">
        <v>24</v>
      </c>
      <c r="O547" s="1"/>
      <c r="P547" s="2">
        <v>43852</v>
      </c>
      <c r="Q547" s="1" t="s">
        <v>25</v>
      </c>
    </row>
    <row r="548" spans="1:17" x14ac:dyDescent="0.25">
      <c r="A548" s="1" t="s">
        <v>397</v>
      </c>
      <c r="B548" t="s">
        <v>457</v>
      </c>
      <c r="C548">
        <v>3</v>
      </c>
      <c r="D548" s="1" t="s">
        <v>55</v>
      </c>
      <c r="E548" s="1" t="s">
        <v>31</v>
      </c>
      <c r="F548" s="2">
        <v>43364</v>
      </c>
      <c r="G548" s="2">
        <v>43728</v>
      </c>
      <c r="H548" s="1" t="s">
        <v>34</v>
      </c>
      <c r="I548" s="1" t="s">
        <v>56</v>
      </c>
      <c r="J548" s="1" t="s">
        <v>23</v>
      </c>
      <c r="K548">
        <v>8194.25</v>
      </c>
      <c r="L548" s="2">
        <v>43364</v>
      </c>
      <c r="M548" s="1" t="s">
        <v>0</v>
      </c>
      <c r="N548" s="1" t="s">
        <v>24</v>
      </c>
      <c r="O548" s="1"/>
      <c r="P548" s="2">
        <v>43852</v>
      </c>
      <c r="Q548" s="1" t="s">
        <v>25</v>
      </c>
    </row>
    <row r="549" spans="1:17" x14ac:dyDescent="0.25">
      <c r="A549" s="1" t="s">
        <v>397</v>
      </c>
      <c r="B549" t="s">
        <v>458</v>
      </c>
      <c r="C549">
        <v>3</v>
      </c>
      <c r="D549" s="1" t="s">
        <v>55</v>
      </c>
      <c r="E549" s="1" t="s">
        <v>21</v>
      </c>
      <c r="F549" s="2">
        <v>43729</v>
      </c>
      <c r="G549" s="2">
        <v>44094</v>
      </c>
      <c r="H549" s="1" t="s">
        <v>22</v>
      </c>
      <c r="I549" s="1" t="s">
        <v>56</v>
      </c>
      <c r="J549" s="1" t="s">
        <v>23</v>
      </c>
      <c r="K549">
        <v>8580</v>
      </c>
      <c r="L549" s="2">
        <v>43729</v>
      </c>
      <c r="M549" s="1" t="s">
        <v>0</v>
      </c>
      <c r="N549" s="1" t="s">
        <v>23</v>
      </c>
      <c r="O549" s="1"/>
      <c r="P549" s="2">
        <v>43852</v>
      </c>
      <c r="Q549" s="1" t="s">
        <v>25</v>
      </c>
    </row>
    <row r="550" spans="1:17" x14ac:dyDescent="0.25">
      <c r="A550" s="1" t="s">
        <v>397</v>
      </c>
      <c r="B550" t="s">
        <v>459</v>
      </c>
      <c r="C550">
        <v>3</v>
      </c>
      <c r="D550" s="1" t="s">
        <v>55</v>
      </c>
      <c r="E550" s="1" t="s">
        <v>21</v>
      </c>
      <c r="F550" s="2">
        <v>43729</v>
      </c>
      <c r="G550" s="2">
        <v>44094</v>
      </c>
      <c r="H550" s="1" t="s">
        <v>34</v>
      </c>
      <c r="I550" s="1" t="s">
        <v>56</v>
      </c>
      <c r="J550" s="1" t="s">
        <v>23</v>
      </c>
      <c r="K550">
        <v>4579</v>
      </c>
      <c r="L550" s="2">
        <v>43729</v>
      </c>
      <c r="M550" s="1" t="s">
        <v>0</v>
      </c>
      <c r="N550" s="1" t="s">
        <v>23</v>
      </c>
      <c r="O550" s="1"/>
      <c r="P550" s="2">
        <v>43852</v>
      </c>
      <c r="Q550" s="1" t="s">
        <v>25</v>
      </c>
    </row>
    <row r="551" spans="1:17" x14ac:dyDescent="0.25">
      <c r="A551" s="1" t="s">
        <v>397</v>
      </c>
      <c r="B551" t="s">
        <v>460</v>
      </c>
      <c r="C551">
        <v>3</v>
      </c>
      <c r="D551" s="1" t="s">
        <v>55</v>
      </c>
      <c r="E551" s="1" t="s">
        <v>21</v>
      </c>
      <c r="F551" s="2">
        <v>43729</v>
      </c>
      <c r="G551" s="2">
        <v>44094</v>
      </c>
      <c r="H551" s="1" t="s">
        <v>34</v>
      </c>
      <c r="I551" s="1" t="s">
        <v>56</v>
      </c>
      <c r="J551" s="1" t="s">
        <v>23</v>
      </c>
      <c r="K551">
        <v>3330</v>
      </c>
      <c r="L551" s="2">
        <v>43729</v>
      </c>
      <c r="M551" s="1" t="s">
        <v>0</v>
      </c>
      <c r="N551" s="1" t="s">
        <v>23</v>
      </c>
      <c r="O551" s="1"/>
      <c r="P551" s="2">
        <v>43852</v>
      </c>
      <c r="Q551" s="1" t="s">
        <v>25</v>
      </c>
    </row>
    <row r="552" spans="1:17" x14ac:dyDescent="0.25">
      <c r="A552" s="1" t="s">
        <v>397</v>
      </c>
      <c r="B552" t="s">
        <v>461</v>
      </c>
      <c r="C552">
        <v>3</v>
      </c>
      <c r="D552" s="1" t="s">
        <v>55</v>
      </c>
      <c r="E552" s="1" t="s">
        <v>21</v>
      </c>
      <c r="F552" s="2">
        <v>43729</v>
      </c>
      <c r="G552" s="2">
        <v>44094</v>
      </c>
      <c r="H552" s="1" t="s">
        <v>34</v>
      </c>
      <c r="I552" s="1" t="s">
        <v>56</v>
      </c>
      <c r="J552" s="1" t="s">
        <v>23</v>
      </c>
      <c r="K552">
        <v>8625.3799999999992</v>
      </c>
      <c r="L552" s="2">
        <v>43729</v>
      </c>
      <c r="M552" s="1" t="s">
        <v>0</v>
      </c>
      <c r="N552" s="1" t="s">
        <v>23</v>
      </c>
      <c r="O552" s="1"/>
      <c r="P552" s="2">
        <v>43852</v>
      </c>
      <c r="Q552" s="1" t="s">
        <v>25</v>
      </c>
    </row>
    <row r="553" spans="1:17" x14ac:dyDescent="0.25">
      <c r="A553" s="1" t="s">
        <v>463</v>
      </c>
      <c r="B553" t="s">
        <v>725</v>
      </c>
      <c r="C553">
        <v>3</v>
      </c>
      <c r="D553" s="1" t="s">
        <v>55</v>
      </c>
      <c r="E553" s="1" t="s">
        <v>21</v>
      </c>
      <c r="F553" s="2">
        <v>43703</v>
      </c>
      <c r="G553" s="2">
        <v>44068</v>
      </c>
      <c r="H553" s="1" t="s">
        <v>34</v>
      </c>
      <c r="I553" s="1" t="s">
        <v>56</v>
      </c>
      <c r="J553" s="1" t="s">
        <v>57</v>
      </c>
      <c r="K553">
        <v>1501.88</v>
      </c>
      <c r="L553" s="2">
        <v>43703</v>
      </c>
      <c r="M553" s="1" t="s">
        <v>0</v>
      </c>
      <c r="N553" s="1" t="s">
        <v>24</v>
      </c>
      <c r="O553" s="1"/>
      <c r="P553" s="2">
        <v>43852</v>
      </c>
      <c r="Q553" s="1" t="s">
        <v>25</v>
      </c>
    </row>
    <row r="554" spans="1:17" x14ac:dyDescent="0.25">
      <c r="A554" s="1" t="s">
        <v>463</v>
      </c>
      <c r="B554" t="s">
        <v>474</v>
      </c>
      <c r="C554">
        <v>3</v>
      </c>
      <c r="D554" s="1" t="s">
        <v>55</v>
      </c>
      <c r="E554" s="1" t="s">
        <v>21</v>
      </c>
      <c r="F554" s="2">
        <v>43466</v>
      </c>
      <c r="G554" s="2">
        <v>43830</v>
      </c>
      <c r="H554" s="1" t="s">
        <v>22</v>
      </c>
      <c r="I554" s="1" t="s">
        <v>56</v>
      </c>
      <c r="J554" s="1" t="s">
        <v>57</v>
      </c>
      <c r="K554">
        <v>21157.34</v>
      </c>
      <c r="L554" s="2">
        <v>43466</v>
      </c>
      <c r="M554" s="1" t="s">
        <v>0</v>
      </c>
      <c r="N554" s="1" t="s">
        <v>24</v>
      </c>
      <c r="O554" s="1"/>
      <c r="P554" s="2">
        <v>43852</v>
      </c>
      <c r="Q554" s="1" t="s">
        <v>25</v>
      </c>
    </row>
    <row r="555" spans="1:17" x14ac:dyDescent="0.25">
      <c r="A555" s="1" t="s">
        <v>463</v>
      </c>
      <c r="B555" t="s">
        <v>475</v>
      </c>
      <c r="C555">
        <v>3</v>
      </c>
      <c r="D555" s="1" t="s">
        <v>55</v>
      </c>
      <c r="E555" s="1" t="s">
        <v>21</v>
      </c>
      <c r="F555" s="2">
        <v>43466</v>
      </c>
      <c r="G555" s="2">
        <v>43830</v>
      </c>
      <c r="H555" s="1" t="s">
        <v>35</v>
      </c>
      <c r="I555" s="1" t="s">
        <v>56</v>
      </c>
      <c r="J555" s="1" t="s">
        <v>57</v>
      </c>
      <c r="K555">
        <v>12019.2</v>
      </c>
      <c r="L555" s="2">
        <v>43466</v>
      </c>
      <c r="M555" s="1" t="s">
        <v>0</v>
      </c>
      <c r="N555" s="1" t="s">
        <v>24</v>
      </c>
      <c r="O555" s="1"/>
      <c r="P555" s="2">
        <v>43852</v>
      </c>
      <c r="Q555" s="1" t="s">
        <v>25</v>
      </c>
    </row>
    <row r="556" spans="1:17" x14ac:dyDescent="0.25">
      <c r="A556" s="1" t="s">
        <v>463</v>
      </c>
      <c r="B556" t="s">
        <v>476</v>
      </c>
      <c r="C556">
        <v>3</v>
      </c>
      <c r="D556" s="1" t="s">
        <v>55</v>
      </c>
      <c r="E556" s="1" t="s">
        <v>21</v>
      </c>
      <c r="F556" s="2">
        <v>43334</v>
      </c>
      <c r="G556" s="2">
        <v>43698</v>
      </c>
      <c r="H556" s="1" t="s">
        <v>32</v>
      </c>
      <c r="I556" s="1" t="s">
        <v>56</v>
      </c>
      <c r="J556" s="1" t="s">
        <v>23</v>
      </c>
      <c r="K556">
        <v>7324.12</v>
      </c>
      <c r="L556" s="2">
        <v>43334</v>
      </c>
      <c r="M556" s="1" t="s">
        <v>0</v>
      </c>
      <c r="N556" s="1" t="s">
        <v>24</v>
      </c>
      <c r="O556" s="1"/>
      <c r="P556" s="2">
        <v>43852</v>
      </c>
      <c r="Q556" s="1" t="s">
        <v>25</v>
      </c>
    </row>
    <row r="557" spans="1:17" x14ac:dyDescent="0.25">
      <c r="A557" s="1" t="s">
        <v>463</v>
      </c>
      <c r="B557" t="s">
        <v>477</v>
      </c>
      <c r="C557">
        <v>3</v>
      </c>
      <c r="D557" s="1" t="s">
        <v>55</v>
      </c>
      <c r="E557" s="1" t="s">
        <v>21</v>
      </c>
      <c r="F557" s="2">
        <v>43334</v>
      </c>
      <c r="G557" s="2">
        <v>43698</v>
      </c>
      <c r="H557" s="1" t="s">
        <v>32</v>
      </c>
      <c r="I557" s="1" t="s">
        <v>56</v>
      </c>
      <c r="J557" s="1" t="s">
        <v>23</v>
      </c>
      <c r="K557">
        <v>19316.669999999998</v>
      </c>
      <c r="L557" s="2">
        <v>43334</v>
      </c>
      <c r="M557" s="1" t="s">
        <v>0</v>
      </c>
      <c r="N557" s="1" t="s">
        <v>24</v>
      </c>
      <c r="O557" s="1"/>
      <c r="P557" s="2">
        <v>43852</v>
      </c>
      <c r="Q557" s="1" t="s">
        <v>25</v>
      </c>
    </row>
    <row r="558" spans="1:17" x14ac:dyDescent="0.25">
      <c r="A558" s="1" t="s">
        <v>463</v>
      </c>
      <c r="B558" t="s">
        <v>737</v>
      </c>
      <c r="C558">
        <v>3</v>
      </c>
      <c r="D558" s="1" t="s">
        <v>55</v>
      </c>
      <c r="E558" s="1" t="s">
        <v>21</v>
      </c>
      <c r="F558" s="2">
        <v>43312</v>
      </c>
      <c r="G558" s="2">
        <v>43647</v>
      </c>
      <c r="H558" s="1" t="s">
        <v>35</v>
      </c>
      <c r="I558" s="1" t="s">
        <v>56</v>
      </c>
      <c r="J558" s="1" t="s">
        <v>23</v>
      </c>
      <c r="K558">
        <v>42416.75</v>
      </c>
      <c r="L558" s="2">
        <v>43647</v>
      </c>
      <c r="M558" s="1" t="s">
        <v>0</v>
      </c>
      <c r="N558" s="1" t="s">
        <v>24</v>
      </c>
      <c r="O558" s="1"/>
      <c r="P558" s="2">
        <v>43852</v>
      </c>
      <c r="Q558" s="1" t="s">
        <v>25</v>
      </c>
    </row>
    <row r="559" spans="1:17" x14ac:dyDescent="0.25">
      <c r="A559" s="1" t="s">
        <v>29</v>
      </c>
      <c r="B559" t="s">
        <v>30</v>
      </c>
      <c r="C559">
        <v>1</v>
      </c>
      <c r="D559" s="1" t="s">
        <v>20</v>
      </c>
      <c r="E559" s="1" t="s">
        <v>31</v>
      </c>
      <c r="F559" s="2">
        <v>43356</v>
      </c>
      <c r="G559" s="2">
        <v>43720</v>
      </c>
      <c r="H559" s="1" t="s">
        <v>32</v>
      </c>
      <c r="I559" s="1" t="s">
        <v>33</v>
      </c>
      <c r="J559" s="1" t="s">
        <v>23</v>
      </c>
      <c r="K559">
        <v>4611.96</v>
      </c>
      <c r="L559" s="2">
        <v>43356</v>
      </c>
      <c r="M559" s="1" t="s">
        <v>0</v>
      </c>
      <c r="N559" s="1" t="s">
        <v>24</v>
      </c>
      <c r="O559" s="1"/>
      <c r="P559" s="2">
        <v>43852</v>
      </c>
      <c r="Q559" s="1" t="s">
        <v>25</v>
      </c>
    </row>
    <row r="560" spans="1:17" x14ac:dyDescent="0.25">
      <c r="A560" s="1" t="s">
        <v>29</v>
      </c>
      <c r="B560" t="s">
        <v>769</v>
      </c>
      <c r="C560">
        <v>1</v>
      </c>
      <c r="D560" s="1" t="s">
        <v>20</v>
      </c>
      <c r="E560" s="1" t="s">
        <v>21</v>
      </c>
      <c r="F560" s="2">
        <v>43721</v>
      </c>
      <c r="G560" s="2">
        <v>44086</v>
      </c>
      <c r="H560" s="1" t="s">
        <v>32</v>
      </c>
      <c r="I560" s="1" t="s">
        <v>33</v>
      </c>
      <c r="J560" s="1" t="s">
        <v>23</v>
      </c>
      <c r="K560">
        <v>4975.41</v>
      </c>
      <c r="L560" s="2">
        <v>43721</v>
      </c>
      <c r="M560" s="1" t="s">
        <v>0</v>
      </c>
      <c r="N560" s="1" t="s">
        <v>23</v>
      </c>
      <c r="O560" s="1"/>
      <c r="P560" s="2">
        <v>43852</v>
      </c>
      <c r="Q560" s="1" t="s">
        <v>25</v>
      </c>
    </row>
    <row r="561" spans="1:17" x14ac:dyDescent="0.25">
      <c r="A561" s="1" t="s">
        <v>318</v>
      </c>
      <c r="B561" t="s">
        <v>687</v>
      </c>
      <c r="C561">
        <v>1</v>
      </c>
      <c r="D561" s="1" t="s">
        <v>20</v>
      </c>
      <c r="E561" s="1" t="s">
        <v>21</v>
      </c>
      <c r="F561" s="2">
        <v>42792</v>
      </c>
      <c r="G561" s="2">
        <v>43156</v>
      </c>
      <c r="H561" s="1" t="s">
        <v>32</v>
      </c>
      <c r="I561" s="1" t="s">
        <v>33</v>
      </c>
      <c r="J561" s="1" t="s">
        <v>57</v>
      </c>
      <c r="K561">
        <v>992.51</v>
      </c>
      <c r="L561" s="2">
        <v>43156</v>
      </c>
      <c r="M561" s="1" t="s">
        <v>0</v>
      </c>
      <c r="N561" s="1" t="s">
        <v>24</v>
      </c>
      <c r="O561" s="1"/>
      <c r="P561" s="2">
        <v>43852</v>
      </c>
      <c r="Q561" s="1" t="s">
        <v>25</v>
      </c>
    </row>
    <row r="562" spans="1:17" x14ac:dyDescent="0.25">
      <c r="A562" s="1" t="s">
        <v>318</v>
      </c>
      <c r="B562" t="s">
        <v>687</v>
      </c>
      <c r="C562">
        <v>1</v>
      </c>
      <c r="D562" s="1" t="s">
        <v>20</v>
      </c>
      <c r="E562" s="1" t="s">
        <v>31</v>
      </c>
      <c r="F562" s="2">
        <v>42914</v>
      </c>
      <c r="G562" s="2">
        <v>43278</v>
      </c>
      <c r="H562" s="1" t="s">
        <v>32</v>
      </c>
      <c r="I562" s="1" t="s">
        <v>33</v>
      </c>
      <c r="J562" s="1" t="s">
        <v>57</v>
      </c>
      <c r="K562">
        <v>61251.58</v>
      </c>
      <c r="L562" s="2">
        <v>42914</v>
      </c>
      <c r="M562" s="1" t="s">
        <v>0</v>
      </c>
      <c r="N562" s="1" t="s">
        <v>24</v>
      </c>
      <c r="O562" s="1"/>
      <c r="P562" s="2">
        <v>43852</v>
      </c>
      <c r="Q562" s="1" t="s">
        <v>25</v>
      </c>
    </row>
    <row r="563" spans="1:17" x14ac:dyDescent="0.25">
      <c r="A563" s="1" t="s">
        <v>318</v>
      </c>
      <c r="B563" t="s">
        <v>345</v>
      </c>
      <c r="C563">
        <v>1</v>
      </c>
      <c r="D563" s="1" t="s">
        <v>20</v>
      </c>
      <c r="E563" s="1" t="s">
        <v>31</v>
      </c>
      <c r="F563" s="2">
        <v>42914</v>
      </c>
      <c r="G563" s="2">
        <v>43278</v>
      </c>
      <c r="H563" s="1" t="s">
        <v>32</v>
      </c>
      <c r="I563" s="1" t="s">
        <v>33</v>
      </c>
      <c r="J563" s="1" t="s">
        <v>57</v>
      </c>
      <c r="K563">
        <v>62070.81</v>
      </c>
      <c r="L563" s="2">
        <v>42914</v>
      </c>
      <c r="M563" s="1" t="s">
        <v>0</v>
      </c>
      <c r="N563" s="1" t="s">
        <v>24</v>
      </c>
      <c r="O563" s="1"/>
      <c r="P563" s="2">
        <v>43852</v>
      </c>
      <c r="Q563" s="1" t="s">
        <v>25</v>
      </c>
    </row>
    <row r="564" spans="1:17" x14ac:dyDescent="0.25">
      <c r="A564" s="1" t="s">
        <v>318</v>
      </c>
      <c r="B564" t="s">
        <v>687</v>
      </c>
      <c r="C564">
        <v>1</v>
      </c>
      <c r="D564" s="1" t="s">
        <v>20</v>
      </c>
      <c r="E564" s="1" t="s">
        <v>21</v>
      </c>
      <c r="F564" s="2">
        <v>42922</v>
      </c>
      <c r="G564" s="2">
        <v>43286</v>
      </c>
      <c r="H564" s="1" t="s">
        <v>32</v>
      </c>
      <c r="I564" s="1" t="s">
        <v>33</v>
      </c>
      <c r="J564" s="1" t="s">
        <v>57</v>
      </c>
      <c r="K564">
        <v>1261.8399999999999</v>
      </c>
      <c r="L564" s="2">
        <v>42922</v>
      </c>
      <c r="M564" s="1" t="s">
        <v>0</v>
      </c>
      <c r="N564" s="1" t="s">
        <v>24</v>
      </c>
      <c r="O564" s="1"/>
      <c r="P564" s="2">
        <v>43852</v>
      </c>
      <c r="Q564" s="1" t="s">
        <v>25</v>
      </c>
    </row>
    <row r="565" spans="1:17" x14ac:dyDescent="0.25">
      <c r="A565" s="1" t="s">
        <v>318</v>
      </c>
      <c r="B565" t="s">
        <v>687</v>
      </c>
      <c r="C565">
        <v>1</v>
      </c>
      <c r="D565" s="1" t="s">
        <v>20</v>
      </c>
      <c r="E565" s="1" t="s">
        <v>31</v>
      </c>
      <c r="F565" s="2">
        <v>43279</v>
      </c>
      <c r="G565" s="2">
        <v>43643</v>
      </c>
      <c r="H565" s="1" t="s">
        <v>32</v>
      </c>
      <c r="I565" s="1" t="s">
        <v>33</v>
      </c>
      <c r="J565" s="1" t="s">
        <v>57</v>
      </c>
      <c r="K565">
        <v>61936.46</v>
      </c>
      <c r="L565" s="2">
        <v>43279</v>
      </c>
      <c r="M565" s="1" t="s">
        <v>0</v>
      </c>
      <c r="N565" s="1" t="s">
        <v>23</v>
      </c>
      <c r="O565" s="1"/>
      <c r="P565" s="2">
        <v>43852</v>
      </c>
      <c r="Q565" s="1" t="s">
        <v>25</v>
      </c>
    </row>
    <row r="566" spans="1:17" x14ac:dyDescent="0.25">
      <c r="A566" s="1" t="s">
        <v>318</v>
      </c>
      <c r="B566" t="s">
        <v>687</v>
      </c>
      <c r="C566">
        <v>1</v>
      </c>
      <c r="D566" s="1" t="s">
        <v>20</v>
      </c>
      <c r="E566" s="1" t="s">
        <v>31</v>
      </c>
      <c r="F566" s="2">
        <v>43279</v>
      </c>
      <c r="G566" s="2">
        <v>43643</v>
      </c>
      <c r="H566" s="1" t="s">
        <v>32</v>
      </c>
      <c r="I566" s="1" t="s">
        <v>33</v>
      </c>
      <c r="J566" s="1" t="s">
        <v>57</v>
      </c>
      <c r="K566">
        <v>56276.26</v>
      </c>
      <c r="L566" s="2">
        <v>43279</v>
      </c>
      <c r="M566" s="1" t="s">
        <v>0</v>
      </c>
      <c r="N566" s="1" t="s">
        <v>23</v>
      </c>
      <c r="O566" s="1"/>
      <c r="P566" s="2">
        <v>43852</v>
      </c>
      <c r="Q566" s="1" t="s">
        <v>25</v>
      </c>
    </row>
    <row r="567" spans="1:17" x14ac:dyDescent="0.25">
      <c r="A567" s="1" t="s">
        <v>318</v>
      </c>
      <c r="B567" t="s">
        <v>348</v>
      </c>
      <c r="C567">
        <v>1</v>
      </c>
      <c r="D567" s="1" t="s">
        <v>20</v>
      </c>
      <c r="E567" s="1" t="s">
        <v>21</v>
      </c>
      <c r="F567" s="2">
        <v>43466</v>
      </c>
      <c r="G567" s="2">
        <v>43830</v>
      </c>
      <c r="H567" s="1" t="s">
        <v>32</v>
      </c>
      <c r="I567" s="1" t="s">
        <v>33</v>
      </c>
      <c r="J567" s="1" t="s">
        <v>57</v>
      </c>
      <c r="K567">
        <v>399509.89</v>
      </c>
      <c r="L567" s="2">
        <v>43466</v>
      </c>
      <c r="M567" s="1" t="s">
        <v>0</v>
      </c>
      <c r="N567" s="1" t="s">
        <v>23</v>
      </c>
      <c r="O567" s="1"/>
      <c r="P567" s="2">
        <v>43852</v>
      </c>
      <c r="Q567" s="1" t="s">
        <v>25</v>
      </c>
    </row>
    <row r="568" spans="1:17" x14ac:dyDescent="0.25">
      <c r="A568" s="1" t="s">
        <v>318</v>
      </c>
      <c r="B568" t="s">
        <v>354</v>
      </c>
      <c r="C568">
        <v>1</v>
      </c>
      <c r="D568" s="1" t="s">
        <v>20</v>
      </c>
      <c r="E568" s="1" t="s">
        <v>21</v>
      </c>
      <c r="F568" s="2">
        <v>43644</v>
      </c>
      <c r="G568" s="2">
        <v>44009</v>
      </c>
      <c r="H568" s="1" t="s">
        <v>32</v>
      </c>
      <c r="I568" s="1" t="s">
        <v>33</v>
      </c>
      <c r="J568" s="1" t="s">
        <v>57</v>
      </c>
      <c r="K568">
        <v>75395.039999999994</v>
      </c>
      <c r="L568" s="2">
        <v>43644</v>
      </c>
      <c r="M568" s="1" t="s">
        <v>0</v>
      </c>
      <c r="N568" s="1" t="s">
        <v>23</v>
      </c>
      <c r="O568" s="1"/>
      <c r="P568" s="2">
        <v>43852</v>
      </c>
      <c r="Q568" s="1" t="s">
        <v>25</v>
      </c>
    </row>
    <row r="569" spans="1:17" x14ac:dyDescent="0.25">
      <c r="A569" s="1" t="s">
        <v>318</v>
      </c>
      <c r="B569" t="s">
        <v>355</v>
      </c>
      <c r="C569">
        <v>1</v>
      </c>
      <c r="D569" s="1" t="s">
        <v>20</v>
      </c>
      <c r="E569" s="1" t="s">
        <v>21</v>
      </c>
      <c r="F569" s="2">
        <v>43644</v>
      </c>
      <c r="G569" s="2">
        <v>44009</v>
      </c>
      <c r="H569" s="1" t="s">
        <v>32</v>
      </c>
      <c r="I569" s="1" t="s">
        <v>33</v>
      </c>
      <c r="J569" s="1" t="s">
        <v>57</v>
      </c>
      <c r="K569">
        <v>53595</v>
      </c>
      <c r="L569" s="2">
        <v>43644</v>
      </c>
      <c r="M569" s="1" t="s">
        <v>0</v>
      </c>
      <c r="N569" s="1" t="s">
        <v>23</v>
      </c>
      <c r="O569" s="1"/>
      <c r="P569" s="2">
        <v>43852</v>
      </c>
      <c r="Q569" s="1" t="s">
        <v>25</v>
      </c>
    </row>
    <row r="570" spans="1:17" x14ac:dyDescent="0.25">
      <c r="A570" s="1" t="s">
        <v>318</v>
      </c>
      <c r="B570" t="s">
        <v>687</v>
      </c>
      <c r="C570">
        <v>1</v>
      </c>
      <c r="D570" s="1" t="s">
        <v>20</v>
      </c>
      <c r="E570" s="1" t="s">
        <v>21</v>
      </c>
      <c r="F570" s="2">
        <v>42892</v>
      </c>
      <c r="G570" s="2">
        <v>43256</v>
      </c>
      <c r="H570" s="1" t="s">
        <v>22</v>
      </c>
      <c r="I570" s="1" t="s">
        <v>33</v>
      </c>
      <c r="J570" s="1" t="s">
        <v>57</v>
      </c>
      <c r="K570">
        <v>2887.38</v>
      </c>
      <c r="L570" s="2">
        <v>42922</v>
      </c>
      <c r="M570" s="1" t="s">
        <v>0</v>
      </c>
      <c r="N570" s="1" t="s">
        <v>24</v>
      </c>
      <c r="O570" s="1"/>
      <c r="P570" s="2">
        <v>43852</v>
      </c>
      <c r="Q570" s="1" t="s">
        <v>25</v>
      </c>
    </row>
    <row r="571" spans="1:17" x14ac:dyDescent="0.25">
      <c r="A571" s="1" t="s">
        <v>318</v>
      </c>
      <c r="B571" t="s">
        <v>687</v>
      </c>
      <c r="C571">
        <v>1</v>
      </c>
      <c r="D571" s="1" t="s">
        <v>20</v>
      </c>
      <c r="E571" s="1" t="s">
        <v>21</v>
      </c>
      <c r="F571" s="2">
        <v>42823</v>
      </c>
      <c r="G571" s="2">
        <v>43187</v>
      </c>
      <c r="H571" s="1" t="s">
        <v>34</v>
      </c>
      <c r="I571" s="1" t="s">
        <v>33</v>
      </c>
      <c r="J571" s="1" t="s">
        <v>57</v>
      </c>
      <c r="K571">
        <v>8961.75</v>
      </c>
      <c r="L571" s="2">
        <v>42823</v>
      </c>
      <c r="M571" s="1" t="s">
        <v>0</v>
      </c>
      <c r="N571" s="1" t="s">
        <v>24</v>
      </c>
      <c r="O571" s="1"/>
      <c r="P571" s="2">
        <v>43852</v>
      </c>
      <c r="Q571" s="1" t="s">
        <v>25</v>
      </c>
    </row>
    <row r="572" spans="1:17" x14ac:dyDescent="0.25">
      <c r="A572" s="1" t="s">
        <v>318</v>
      </c>
      <c r="B572" t="s">
        <v>359</v>
      </c>
      <c r="C572">
        <v>1</v>
      </c>
      <c r="D572" s="1" t="s">
        <v>20</v>
      </c>
      <c r="E572" s="1" t="s">
        <v>31</v>
      </c>
      <c r="F572" s="2">
        <v>43145</v>
      </c>
      <c r="G572" s="2">
        <v>43509</v>
      </c>
      <c r="H572" s="1" t="s">
        <v>34</v>
      </c>
      <c r="I572" s="1" t="s">
        <v>33</v>
      </c>
      <c r="J572" s="1" t="s">
        <v>57</v>
      </c>
      <c r="K572">
        <v>3120.25</v>
      </c>
      <c r="L572" s="2">
        <v>43145</v>
      </c>
      <c r="M572" s="1" t="s">
        <v>0</v>
      </c>
      <c r="N572" s="1" t="s">
        <v>24</v>
      </c>
      <c r="O572" s="1"/>
      <c r="P572" s="2">
        <v>43852</v>
      </c>
      <c r="Q572" s="1" t="s">
        <v>25</v>
      </c>
    </row>
    <row r="573" spans="1:17" x14ac:dyDescent="0.25">
      <c r="A573" s="1" t="s">
        <v>318</v>
      </c>
      <c r="B573" t="s">
        <v>687</v>
      </c>
      <c r="C573">
        <v>1</v>
      </c>
      <c r="D573" s="1" t="s">
        <v>20</v>
      </c>
      <c r="E573" s="1" t="s">
        <v>21</v>
      </c>
      <c r="F573" s="2">
        <v>43353</v>
      </c>
      <c r="G573" s="2">
        <v>43717</v>
      </c>
      <c r="H573" s="1" t="s">
        <v>34</v>
      </c>
      <c r="I573" s="1" t="s">
        <v>33</v>
      </c>
      <c r="J573" s="1" t="s">
        <v>23</v>
      </c>
      <c r="K573">
        <v>109.88</v>
      </c>
      <c r="L573" s="2">
        <v>43353</v>
      </c>
      <c r="M573" s="1" t="s">
        <v>0</v>
      </c>
      <c r="N573" s="1" t="s">
        <v>24</v>
      </c>
      <c r="O573" s="1"/>
      <c r="P573" s="2">
        <v>43852</v>
      </c>
      <c r="Q573" s="1" t="s">
        <v>25</v>
      </c>
    </row>
    <row r="574" spans="1:17" x14ac:dyDescent="0.25">
      <c r="A574" s="1" t="s">
        <v>318</v>
      </c>
      <c r="B574" t="s">
        <v>373</v>
      </c>
      <c r="C574">
        <v>1</v>
      </c>
      <c r="D574" s="1" t="s">
        <v>20</v>
      </c>
      <c r="E574" s="1" t="s">
        <v>21</v>
      </c>
      <c r="F574" s="2">
        <v>43510</v>
      </c>
      <c r="G574" s="2">
        <v>43874</v>
      </c>
      <c r="H574" s="1" t="s">
        <v>34</v>
      </c>
      <c r="I574" s="1" t="s">
        <v>33</v>
      </c>
      <c r="J574" s="1" t="s">
        <v>23</v>
      </c>
      <c r="K574">
        <v>27069</v>
      </c>
      <c r="L574" s="2">
        <v>43510</v>
      </c>
      <c r="M574" s="1" t="s">
        <v>0</v>
      </c>
      <c r="N574" s="1" t="s">
        <v>23</v>
      </c>
      <c r="O574" s="1"/>
      <c r="P574" s="2">
        <v>43852</v>
      </c>
      <c r="Q574" s="1" t="s">
        <v>25</v>
      </c>
    </row>
    <row r="575" spans="1:17" x14ac:dyDescent="0.25">
      <c r="A575" s="1" t="s">
        <v>318</v>
      </c>
      <c r="B575" t="s">
        <v>374</v>
      </c>
      <c r="C575">
        <v>1</v>
      </c>
      <c r="D575" s="1" t="s">
        <v>20</v>
      </c>
      <c r="E575" s="1" t="s">
        <v>21</v>
      </c>
      <c r="F575" s="2">
        <v>43326</v>
      </c>
      <c r="G575" s="2">
        <v>44240</v>
      </c>
      <c r="H575" s="1" t="s">
        <v>32</v>
      </c>
      <c r="I575" s="1" t="s">
        <v>33</v>
      </c>
      <c r="J575" s="1" t="s">
        <v>57</v>
      </c>
      <c r="K575">
        <v>66556.88</v>
      </c>
      <c r="L575" s="2">
        <v>43326</v>
      </c>
      <c r="M575" s="1" t="s">
        <v>0</v>
      </c>
      <c r="N575" s="1" t="s">
        <v>24</v>
      </c>
      <c r="O575" s="1"/>
      <c r="P575" s="2">
        <v>43852</v>
      </c>
      <c r="Q575" s="1" t="s">
        <v>25</v>
      </c>
    </row>
    <row r="576" spans="1:17" x14ac:dyDescent="0.25">
      <c r="A576" s="1" t="s">
        <v>318</v>
      </c>
      <c r="B576" t="s">
        <v>687</v>
      </c>
      <c r="C576">
        <v>1</v>
      </c>
      <c r="D576" s="1" t="s">
        <v>20</v>
      </c>
      <c r="E576" s="1" t="s">
        <v>31</v>
      </c>
      <c r="F576" s="2">
        <v>43217</v>
      </c>
      <c r="G576" s="2">
        <v>43581</v>
      </c>
      <c r="H576" s="1" t="s">
        <v>34</v>
      </c>
      <c r="I576" s="1" t="s">
        <v>33</v>
      </c>
      <c r="J576" s="1" t="s">
        <v>23</v>
      </c>
      <c r="K576">
        <v>149758.53</v>
      </c>
      <c r="L576" s="2">
        <v>43247</v>
      </c>
      <c r="M576" s="1" t="s">
        <v>0</v>
      </c>
      <c r="N576" s="1" t="s">
        <v>24</v>
      </c>
      <c r="O576" s="1"/>
      <c r="P576" s="2">
        <v>43852</v>
      </c>
      <c r="Q576" s="1" t="s">
        <v>25</v>
      </c>
    </row>
    <row r="577" spans="1:17" x14ac:dyDescent="0.25">
      <c r="A577" s="1" t="s">
        <v>318</v>
      </c>
      <c r="B577" t="s">
        <v>385</v>
      </c>
      <c r="C577">
        <v>1</v>
      </c>
      <c r="D577" s="1" t="s">
        <v>20</v>
      </c>
      <c r="E577" s="1" t="s">
        <v>31</v>
      </c>
      <c r="F577" s="2">
        <v>43297</v>
      </c>
      <c r="G577" s="2">
        <v>43661</v>
      </c>
      <c r="H577" s="1" t="s">
        <v>34</v>
      </c>
      <c r="I577" s="1" t="s">
        <v>33</v>
      </c>
      <c r="J577" s="1" t="s">
        <v>57</v>
      </c>
      <c r="K577">
        <v>16533.25</v>
      </c>
      <c r="L577" s="2">
        <v>43297</v>
      </c>
      <c r="M577" s="1" t="s">
        <v>0</v>
      </c>
      <c r="N577" s="1" t="s">
        <v>24</v>
      </c>
      <c r="O577" s="1"/>
      <c r="P577" s="2">
        <v>43852</v>
      </c>
      <c r="Q577" s="1" t="s">
        <v>25</v>
      </c>
    </row>
    <row r="578" spans="1:17" x14ac:dyDescent="0.25">
      <c r="A578" s="1" t="s">
        <v>318</v>
      </c>
      <c r="B578" t="s">
        <v>389</v>
      </c>
      <c r="C578">
        <v>1</v>
      </c>
      <c r="D578" s="1" t="s">
        <v>20</v>
      </c>
      <c r="E578" s="1" t="s">
        <v>21</v>
      </c>
      <c r="F578" s="2">
        <v>43582</v>
      </c>
      <c r="G578" s="2">
        <v>43611</v>
      </c>
      <c r="H578" s="1" t="s">
        <v>34</v>
      </c>
      <c r="I578" s="1" t="s">
        <v>33</v>
      </c>
      <c r="J578" s="1" t="s">
        <v>23</v>
      </c>
      <c r="K578">
        <v>21358.38</v>
      </c>
      <c r="L578" s="2">
        <v>43582</v>
      </c>
      <c r="M578" s="1" t="s">
        <v>0</v>
      </c>
      <c r="N578" s="1" t="s">
        <v>23</v>
      </c>
      <c r="O578" s="1"/>
      <c r="P578" s="2">
        <v>43852</v>
      </c>
      <c r="Q578" s="1" t="s">
        <v>25</v>
      </c>
    </row>
    <row r="579" spans="1:17" x14ac:dyDescent="0.25">
      <c r="A579" s="1" t="s">
        <v>318</v>
      </c>
      <c r="B579" t="s">
        <v>392</v>
      </c>
      <c r="C579">
        <v>1</v>
      </c>
      <c r="D579" s="1" t="s">
        <v>20</v>
      </c>
      <c r="E579" s="1" t="s">
        <v>21</v>
      </c>
      <c r="F579" s="2">
        <v>43662</v>
      </c>
      <c r="G579" s="2">
        <v>44027</v>
      </c>
      <c r="H579" s="1" t="s">
        <v>34</v>
      </c>
      <c r="I579" s="1" t="s">
        <v>33</v>
      </c>
      <c r="J579" s="1" t="s">
        <v>57</v>
      </c>
      <c r="K579">
        <v>10776.25</v>
      </c>
      <c r="L579" s="2">
        <v>43662</v>
      </c>
      <c r="M579" s="1" t="s">
        <v>0</v>
      </c>
      <c r="N579" s="1" t="s">
        <v>23</v>
      </c>
      <c r="O579" s="1"/>
      <c r="P579" s="2">
        <v>43852</v>
      </c>
      <c r="Q579" s="1" t="s">
        <v>25</v>
      </c>
    </row>
    <row r="580" spans="1:17" x14ac:dyDescent="0.25">
      <c r="A580" s="1" t="s">
        <v>318</v>
      </c>
      <c r="B580" t="s">
        <v>395</v>
      </c>
      <c r="C580">
        <v>1</v>
      </c>
      <c r="D580" s="1" t="s">
        <v>20</v>
      </c>
      <c r="E580" s="1" t="s">
        <v>21</v>
      </c>
      <c r="F580" s="2">
        <v>42852</v>
      </c>
      <c r="G580" s="2">
        <v>43216</v>
      </c>
      <c r="H580" s="1" t="s">
        <v>34</v>
      </c>
      <c r="I580" s="1" t="s">
        <v>33</v>
      </c>
      <c r="J580" s="1" t="s">
        <v>57</v>
      </c>
      <c r="K580">
        <v>7000</v>
      </c>
      <c r="L580" s="2">
        <v>43216</v>
      </c>
      <c r="M580" s="1" t="s">
        <v>0</v>
      </c>
      <c r="N580" s="1" t="s">
        <v>24</v>
      </c>
      <c r="O580" s="1"/>
      <c r="P580" s="2">
        <v>43852</v>
      </c>
      <c r="Q580" s="1" t="s">
        <v>25</v>
      </c>
    </row>
    <row r="581" spans="1:17" x14ac:dyDescent="0.25">
      <c r="A581" s="1" t="s">
        <v>318</v>
      </c>
      <c r="B581" t="s">
        <v>372</v>
      </c>
      <c r="C581">
        <v>1</v>
      </c>
      <c r="D581" s="1" t="s">
        <v>20</v>
      </c>
      <c r="E581" s="1" t="s">
        <v>21</v>
      </c>
      <c r="F581" s="2">
        <v>43510</v>
      </c>
      <c r="G581" s="2">
        <v>43874</v>
      </c>
      <c r="H581" s="1" t="s">
        <v>131</v>
      </c>
      <c r="I581" s="1" t="s">
        <v>33</v>
      </c>
      <c r="J581" s="1" t="s">
        <v>23</v>
      </c>
      <c r="K581">
        <v>12055.25</v>
      </c>
      <c r="L581" s="2">
        <v>43510</v>
      </c>
      <c r="M581" s="1" t="s">
        <v>0</v>
      </c>
      <c r="N581" s="1" t="s">
        <v>24</v>
      </c>
      <c r="O581" s="1"/>
      <c r="P581" s="2">
        <v>43852</v>
      </c>
      <c r="Q581" s="1" t="s">
        <v>25</v>
      </c>
    </row>
    <row r="582" spans="1:17" x14ac:dyDescent="0.25">
      <c r="A582" s="1" t="s">
        <v>318</v>
      </c>
      <c r="B582" t="s">
        <v>381</v>
      </c>
      <c r="C582">
        <v>1</v>
      </c>
      <c r="D582" s="1" t="s">
        <v>20</v>
      </c>
      <c r="E582" s="1" t="s">
        <v>21</v>
      </c>
      <c r="F582" s="2">
        <v>43556</v>
      </c>
      <c r="G582" s="2">
        <v>43921</v>
      </c>
      <c r="H582" s="1" t="s">
        <v>131</v>
      </c>
      <c r="I582" s="1" t="s">
        <v>33</v>
      </c>
      <c r="J582" s="1" t="s">
        <v>23</v>
      </c>
      <c r="K582">
        <v>7187.34</v>
      </c>
      <c r="L582" s="2">
        <v>43556</v>
      </c>
      <c r="M582" s="1" t="s">
        <v>0</v>
      </c>
      <c r="N582" s="1" t="s">
        <v>24</v>
      </c>
      <c r="O582" s="1"/>
      <c r="P582" s="2">
        <v>43852</v>
      </c>
      <c r="Q582" s="1" t="s">
        <v>25</v>
      </c>
    </row>
    <row r="583" spans="1:17" x14ac:dyDescent="0.25">
      <c r="A583" s="1" t="s">
        <v>318</v>
      </c>
      <c r="B583" t="s">
        <v>375</v>
      </c>
      <c r="C583">
        <v>1</v>
      </c>
      <c r="D583" s="1" t="s">
        <v>20</v>
      </c>
      <c r="E583" s="1" t="s">
        <v>21</v>
      </c>
      <c r="F583" s="2">
        <v>43575</v>
      </c>
      <c r="G583" s="2">
        <v>43665</v>
      </c>
      <c r="H583" s="1" t="s">
        <v>131</v>
      </c>
      <c r="I583" s="1" t="s">
        <v>33</v>
      </c>
      <c r="J583" s="1" t="s">
        <v>57</v>
      </c>
      <c r="K583">
        <v>40959.629999999997</v>
      </c>
      <c r="L583" s="2">
        <v>43575</v>
      </c>
      <c r="M583" s="1" t="s">
        <v>0</v>
      </c>
      <c r="N583" s="1" t="s">
        <v>23</v>
      </c>
      <c r="O583" s="1"/>
      <c r="P583" s="2">
        <v>43852</v>
      </c>
      <c r="Q583" s="1" t="s">
        <v>25</v>
      </c>
    </row>
    <row r="584" spans="1:17" x14ac:dyDescent="0.25">
      <c r="A584" s="1" t="s">
        <v>318</v>
      </c>
      <c r="B584" t="s">
        <v>687</v>
      </c>
      <c r="C584">
        <v>1</v>
      </c>
      <c r="D584" s="1" t="s">
        <v>20</v>
      </c>
      <c r="E584" s="1" t="s">
        <v>31</v>
      </c>
      <c r="F584" s="2">
        <v>42903</v>
      </c>
      <c r="G584" s="2">
        <v>43267</v>
      </c>
      <c r="H584" s="1" t="s">
        <v>131</v>
      </c>
      <c r="I584" s="1" t="s">
        <v>33</v>
      </c>
      <c r="J584" s="1" t="s">
        <v>57</v>
      </c>
      <c r="K584">
        <v>8107.49</v>
      </c>
      <c r="L584" s="2">
        <v>43297</v>
      </c>
      <c r="M584" s="1" t="s">
        <v>0</v>
      </c>
      <c r="N584" s="1" t="s">
        <v>24</v>
      </c>
      <c r="O584" s="1"/>
      <c r="P584" s="2">
        <v>43852</v>
      </c>
      <c r="Q584" s="1" t="s">
        <v>25</v>
      </c>
    </row>
    <row r="585" spans="1:17" x14ac:dyDescent="0.25">
      <c r="A585" s="1" t="s">
        <v>318</v>
      </c>
      <c r="B585" t="s">
        <v>366</v>
      </c>
      <c r="C585">
        <v>1</v>
      </c>
      <c r="D585" s="1" t="s">
        <v>20</v>
      </c>
      <c r="E585" s="1" t="s">
        <v>31</v>
      </c>
      <c r="F585" s="2">
        <v>43393</v>
      </c>
      <c r="G585" s="2">
        <v>43574</v>
      </c>
      <c r="H585" s="1" t="s">
        <v>131</v>
      </c>
      <c r="I585" s="1" t="s">
        <v>33</v>
      </c>
      <c r="J585" s="1" t="s">
        <v>57</v>
      </c>
      <c r="K585">
        <v>101037</v>
      </c>
      <c r="L585" s="2">
        <v>43393</v>
      </c>
      <c r="M585" s="1" t="s">
        <v>0</v>
      </c>
      <c r="N585" s="1" t="s">
        <v>24</v>
      </c>
      <c r="O585" s="1"/>
      <c r="P585" s="2">
        <v>43852</v>
      </c>
      <c r="Q585" s="1" t="s">
        <v>25</v>
      </c>
    </row>
    <row r="586" spans="1:17" x14ac:dyDescent="0.25">
      <c r="A586" s="1" t="s">
        <v>318</v>
      </c>
      <c r="B586" t="s">
        <v>367</v>
      </c>
      <c r="C586">
        <v>1</v>
      </c>
      <c r="D586" s="1" t="s">
        <v>20</v>
      </c>
      <c r="E586" s="1" t="s">
        <v>31</v>
      </c>
      <c r="F586" s="2">
        <v>43474</v>
      </c>
      <c r="G586" s="2">
        <v>43654</v>
      </c>
      <c r="H586" s="1" t="s">
        <v>131</v>
      </c>
      <c r="I586" s="1" t="s">
        <v>33</v>
      </c>
      <c r="J586" s="1" t="s">
        <v>57</v>
      </c>
      <c r="K586">
        <v>16455</v>
      </c>
      <c r="L586" s="2">
        <v>43474</v>
      </c>
      <c r="M586" s="1" t="s">
        <v>0</v>
      </c>
      <c r="N586" s="1" t="s">
        <v>24</v>
      </c>
      <c r="O586" s="1"/>
      <c r="P586" s="2">
        <v>43852</v>
      </c>
      <c r="Q586" s="1" t="s">
        <v>25</v>
      </c>
    </row>
    <row r="587" spans="1:17" x14ac:dyDescent="0.25">
      <c r="A587" s="1" t="s">
        <v>318</v>
      </c>
      <c r="B587" t="s">
        <v>369</v>
      </c>
      <c r="C587">
        <v>1</v>
      </c>
      <c r="D587" s="1" t="s">
        <v>20</v>
      </c>
      <c r="E587" s="1" t="s">
        <v>31</v>
      </c>
      <c r="F587" s="2">
        <v>43551</v>
      </c>
      <c r="G587" s="2">
        <v>43734</v>
      </c>
      <c r="H587" s="1" t="s">
        <v>131</v>
      </c>
      <c r="I587" s="1" t="s">
        <v>33</v>
      </c>
      <c r="J587" s="1" t="s">
        <v>57</v>
      </c>
      <c r="K587">
        <v>67102</v>
      </c>
      <c r="L587" s="2">
        <v>43551</v>
      </c>
      <c r="M587" s="1" t="s">
        <v>0</v>
      </c>
      <c r="N587" s="1" t="s">
        <v>24</v>
      </c>
      <c r="O587" s="1"/>
      <c r="P587" s="2">
        <v>43852</v>
      </c>
      <c r="Q587" s="1" t="s">
        <v>25</v>
      </c>
    </row>
    <row r="588" spans="1:17" x14ac:dyDescent="0.25">
      <c r="A588" s="1" t="s">
        <v>318</v>
      </c>
      <c r="B588" t="s">
        <v>687</v>
      </c>
      <c r="C588">
        <v>1</v>
      </c>
      <c r="D588" s="1" t="s">
        <v>20</v>
      </c>
      <c r="E588" s="1" t="s">
        <v>21</v>
      </c>
      <c r="F588" s="2">
        <v>42744</v>
      </c>
      <c r="G588" s="2">
        <v>43473</v>
      </c>
      <c r="H588" s="1" t="s">
        <v>131</v>
      </c>
      <c r="I588" s="1" t="s">
        <v>33</v>
      </c>
      <c r="J588" s="1" t="s">
        <v>57</v>
      </c>
      <c r="K588">
        <v>8588.56</v>
      </c>
      <c r="L588" s="2">
        <v>42835</v>
      </c>
      <c r="M588" s="1" t="s">
        <v>0</v>
      </c>
      <c r="N588" s="1" t="s">
        <v>24</v>
      </c>
      <c r="O588" s="1"/>
      <c r="P588" s="2">
        <v>43852</v>
      </c>
      <c r="Q588" s="1" t="s">
        <v>25</v>
      </c>
    </row>
    <row r="589" spans="1:17" x14ac:dyDescent="0.25">
      <c r="A589" s="1" t="s">
        <v>318</v>
      </c>
      <c r="B589" t="s">
        <v>687</v>
      </c>
      <c r="C589">
        <v>1</v>
      </c>
      <c r="D589" s="1" t="s">
        <v>20</v>
      </c>
      <c r="E589" s="1" t="s">
        <v>21</v>
      </c>
      <c r="F589" s="2">
        <v>42774</v>
      </c>
      <c r="G589" s="2">
        <v>43319</v>
      </c>
      <c r="H589" s="1" t="s">
        <v>131</v>
      </c>
      <c r="I589" s="1" t="s">
        <v>33</v>
      </c>
      <c r="J589" s="1" t="s">
        <v>57</v>
      </c>
      <c r="K589">
        <v>3050.6</v>
      </c>
      <c r="L589" s="2">
        <v>42774</v>
      </c>
      <c r="M589" s="1" t="s">
        <v>0</v>
      </c>
      <c r="N589" s="1" t="s">
        <v>24</v>
      </c>
      <c r="O589" s="1"/>
      <c r="P589" s="2">
        <v>43852</v>
      </c>
      <c r="Q589" s="1" t="s">
        <v>25</v>
      </c>
    </row>
    <row r="590" spans="1:17" x14ac:dyDescent="0.25">
      <c r="A590" s="1" t="s">
        <v>318</v>
      </c>
      <c r="B590" t="s">
        <v>687</v>
      </c>
      <c r="C590">
        <v>1</v>
      </c>
      <c r="D590" s="1" t="s">
        <v>20</v>
      </c>
      <c r="E590" s="1" t="s">
        <v>21</v>
      </c>
      <c r="F590" s="2">
        <v>42774</v>
      </c>
      <c r="G590" s="2">
        <v>43319</v>
      </c>
      <c r="H590" s="1" t="s">
        <v>131</v>
      </c>
      <c r="I590" s="1" t="s">
        <v>33</v>
      </c>
      <c r="J590" s="1" t="s">
        <v>57</v>
      </c>
      <c r="K590">
        <v>3050.6</v>
      </c>
      <c r="L590" s="2">
        <v>42954</v>
      </c>
      <c r="M590" s="1" t="s">
        <v>0</v>
      </c>
      <c r="N590" s="1" t="s">
        <v>24</v>
      </c>
      <c r="O590" s="1"/>
      <c r="P590" s="2">
        <v>43852</v>
      </c>
      <c r="Q590" s="1" t="s">
        <v>25</v>
      </c>
    </row>
    <row r="591" spans="1:17" x14ac:dyDescent="0.25">
      <c r="A591" s="1" t="s">
        <v>318</v>
      </c>
      <c r="B591" t="s">
        <v>687</v>
      </c>
      <c r="C591">
        <v>1</v>
      </c>
      <c r="D591" s="1" t="s">
        <v>20</v>
      </c>
      <c r="E591" s="1" t="s">
        <v>21</v>
      </c>
      <c r="F591" s="2">
        <v>42663</v>
      </c>
      <c r="G591" s="2">
        <v>43209</v>
      </c>
      <c r="H591" s="1" t="s">
        <v>131</v>
      </c>
      <c r="I591" s="1" t="s">
        <v>33</v>
      </c>
      <c r="J591" s="1" t="s">
        <v>57</v>
      </c>
      <c r="K591">
        <v>40309.5</v>
      </c>
      <c r="L591" s="2">
        <v>43099</v>
      </c>
      <c r="M591" s="1" t="s">
        <v>0</v>
      </c>
      <c r="N591" s="1" t="s">
        <v>24</v>
      </c>
      <c r="O591" s="1"/>
      <c r="P591" s="2">
        <v>43852</v>
      </c>
      <c r="Q591" s="1" t="s">
        <v>25</v>
      </c>
    </row>
    <row r="592" spans="1:17" x14ac:dyDescent="0.25">
      <c r="A592" s="1" t="s">
        <v>318</v>
      </c>
      <c r="B592" t="s">
        <v>687</v>
      </c>
      <c r="C592">
        <v>1</v>
      </c>
      <c r="D592" s="1" t="s">
        <v>20</v>
      </c>
      <c r="E592" s="1" t="s">
        <v>21</v>
      </c>
      <c r="F592" s="2">
        <v>42663</v>
      </c>
      <c r="G592" s="2">
        <v>43209</v>
      </c>
      <c r="H592" s="1" t="s">
        <v>131</v>
      </c>
      <c r="I592" s="1" t="s">
        <v>33</v>
      </c>
      <c r="J592" s="1" t="s">
        <v>57</v>
      </c>
      <c r="K592">
        <v>40309.68</v>
      </c>
      <c r="L592" s="2">
        <v>42772</v>
      </c>
      <c r="M592" s="1" t="s">
        <v>0</v>
      </c>
      <c r="N592" s="1" t="s">
        <v>24</v>
      </c>
      <c r="O592" s="1"/>
      <c r="P592" s="2">
        <v>43852</v>
      </c>
      <c r="Q592" s="1" t="s">
        <v>25</v>
      </c>
    </row>
    <row r="593" spans="1:17" x14ac:dyDescent="0.25">
      <c r="A593" s="1" t="s">
        <v>318</v>
      </c>
      <c r="B593" t="s">
        <v>687</v>
      </c>
      <c r="C593">
        <v>1</v>
      </c>
      <c r="D593" s="1" t="s">
        <v>20</v>
      </c>
      <c r="E593" s="1" t="s">
        <v>21</v>
      </c>
      <c r="F593" s="2">
        <v>42663</v>
      </c>
      <c r="G593" s="2">
        <v>43209</v>
      </c>
      <c r="H593" s="1" t="s">
        <v>131</v>
      </c>
      <c r="I593" s="1" t="s">
        <v>33</v>
      </c>
      <c r="J593" s="1" t="s">
        <v>57</v>
      </c>
      <c r="K593">
        <v>40309.68</v>
      </c>
      <c r="L593" s="2">
        <v>42880</v>
      </c>
      <c r="M593" s="1" t="s">
        <v>0</v>
      </c>
      <c r="N593" s="1" t="s">
        <v>24</v>
      </c>
      <c r="O593" s="1"/>
      <c r="P593" s="2">
        <v>43852</v>
      </c>
      <c r="Q593" s="1" t="s">
        <v>25</v>
      </c>
    </row>
    <row r="594" spans="1:17" x14ac:dyDescent="0.25">
      <c r="A594" s="1" t="s">
        <v>318</v>
      </c>
      <c r="B594" t="s">
        <v>687</v>
      </c>
      <c r="C594">
        <v>1</v>
      </c>
      <c r="D594" s="1" t="s">
        <v>20</v>
      </c>
      <c r="E594" s="1" t="s">
        <v>21</v>
      </c>
      <c r="F594" s="2">
        <v>42663</v>
      </c>
      <c r="G594" s="2">
        <v>43209</v>
      </c>
      <c r="H594" s="1" t="s">
        <v>131</v>
      </c>
      <c r="I594" s="1" t="s">
        <v>33</v>
      </c>
      <c r="J594" s="1" t="s">
        <v>57</v>
      </c>
      <c r="K594">
        <v>40309.68</v>
      </c>
      <c r="L594" s="2">
        <v>42990</v>
      </c>
      <c r="M594" s="1" t="s">
        <v>0</v>
      </c>
      <c r="N594" s="1" t="s">
        <v>24</v>
      </c>
      <c r="O594" s="1"/>
      <c r="P594" s="2">
        <v>43852</v>
      </c>
      <c r="Q594" s="1" t="s">
        <v>25</v>
      </c>
    </row>
    <row r="595" spans="1:17" x14ac:dyDescent="0.25">
      <c r="A595" s="1" t="s">
        <v>318</v>
      </c>
      <c r="B595" t="s">
        <v>687</v>
      </c>
      <c r="C595">
        <v>1</v>
      </c>
      <c r="D595" s="1" t="s">
        <v>20</v>
      </c>
      <c r="E595" s="1" t="s">
        <v>21</v>
      </c>
      <c r="F595" s="2">
        <v>42663</v>
      </c>
      <c r="G595" s="2">
        <v>43209</v>
      </c>
      <c r="H595" s="1" t="s">
        <v>131</v>
      </c>
      <c r="I595" s="1" t="s">
        <v>33</v>
      </c>
      <c r="J595" s="1" t="s">
        <v>57</v>
      </c>
      <c r="K595">
        <v>50909.599999999999</v>
      </c>
      <c r="L595" s="2">
        <v>42663</v>
      </c>
      <c r="M595" s="1" t="s">
        <v>0</v>
      </c>
      <c r="N595" s="1" t="s">
        <v>24</v>
      </c>
      <c r="O595" s="1"/>
      <c r="P595" s="2">
        <v>43852</v>
      </c>
      <c r="Q595" s="1" t="s">
        <v>25</v>
      </c>
    </row>
    <row r="596" spans="1:17" x14ac:dyDescent="0.25">
      <c r="A596" s="1" t="s">
        <v>318</v>
      </c>
      <c r="B596" t="s">
        <v>687</v>
      </c>
      <c r="C596">
        <v>1</v>
      </c>
      <c r="D596" s="1" t="s">
        <v>20</v>
      </c>
      <c r="E596" s="1" t="s">
        <v>21</v>
      </c>
      <c r="F596" s="2">
        <v>42731</v>
      </c>
      <c r="G596" s="2">
        <v>43307</v>
      </c>
      <c r="H596" s="1" t="s">
        <v>131</v>
      </c>
      <c r="I596" s="1" t="s">
        <v>33</v>
      </c>
      <c r="J596" s="1" t="s">
        <v>57</v>
      </c>
      <c r="K596">
        <v>31079.56</v>
      </c>
      <c r="L596" s="2">
        <v>42821</v>
      </c>
      <c r="M596" s="1" t="s">
        <v>0</v>
      </c>
      <c r="N596" s="1" t="s">
        <v>24</v>
      </c>
      <c r="O596" s="1"/>
      <c r="P596" s="2">
        <v>43852</v>
      </c>
      <c r="Q596" s="1" t="s">
        <v>25</v>
      </c>
    </row>
    <row r="597" spans="1:17" x14ac:dyDescent="0.25">
      <c r="A597" s="1" t="s">
        <v>318</v>
      </c>
      <c r="B597" t="s">
        <v>687</v>
      </c>
      <c r="C597">
        <v>1</v>
      </c>
      <c r="D597" s="1" t="s">
        <v>20</v>
      </c>
      <c r="E597" s="1" t="s">
        <v>21</v>
      </c>
      <c r="F597" s="2">
        <v>42731</v>
      </c>
      <c r="G597" s="2">
        <v>43307</v>
      </c>
      <c r="H597" s="1" t="s">
        <v>131</v>
      </c>
      <c r="I597" s="1" t="s">
        <v>33</v>
      </c>
      <c r="J597" s="1" t="s">
        <v>57</v>
      </c>
      <c r="K597">
        <v>31079.56</v>
      </c>
      <c r="L597" s="2">
        <v>42913</v>
      </c>
      <c r="M597" s="1" t="s">
        <v>0</v>
      </c>
      <c r="N597" s="1" t="s">
        <v>24</v>
      </c>
      <c r="O597" s="1"/>
      <c r="P597" s="2">
        <v>43852</v>
      </c>
      <c r="Q597" s="1" t="s">
        <v>25</v>
      </c>
    </row>
    <row r="598" spans="1:17" x14ac:dyDescent="0.25">
      <c r="A598" s="1" t="s">
        <v>318</v>
      </c>
      <c r="B598" t="s">
        <v>687</v>
      </c>
      <c r="C598">
        <v>1</v>
      </c>
      <c r="D598" s="1" t="s">
        <v>20</v>
      </c>
      <c r="E598" s="1" t="s">
        <v>21</v>
      </c>
      <c r="F598" s="2">
        <v>42731</v>
      </c>
      <c r="G598" s="2">
        <v>43307</v>
      </c>
      <c r="H598" s="1" t="s">
        <v>131</v>
      </c>
      <c r="I598" s="1" t="s">
        <v>33</v>
      </c>
      <c r="J598" s="1" t="s">
        <v>57</v>
      </c>
      <c r="K598">
        <v>31079.56</v>
      </c>
      <c r="L598" s="2">
        <v>43005</v>
      </c>
      <c r="M598" s="1" t="s">
        <v>0</v>
      </c>
      <c r="N598" s="1" t="s">
        <v>24</v>
      </c>
      <c r="O598" s="1"/>
      <c r="P598" s="2">
        <v>43852</v>
      </c>
      <c r="Q598" s="1" t="s">
        <v>25</v>
      </c>
    </row>
    <row r="599" spans="1:17" x14ac:dyDescent="0.25">
      <c r="A599" s="1" t="s">
        <v>318</v>
      </c>
      <c r="B599" t="s">
        <v>687</v>
      </c>
      <c r="C599">
        <v>1</v>
      </c>
      <c r="D599" s="1" t="s">
        <v>20</v>
      </c>
      <c r="E599" s="1" t="s">
        <v>21</v>
      </c>
      <c r="F599" s="2">
        <v>42731</v>
      </c>
      <c r="G599" s="2">
        <v>43307</v>
      </c>
      <c r="H599" s="1" t="s">
        <v>131</v>
      </c>
      <c r="I599" s="1" t="s">
        <v>33</v>
      </c>
      <c r="J599" s="1" t="s">
        <v>57</v>
      </c>
      <c r="K599">
        <v>31088.49</v>
      </c>
      <c r="L599" s="2">
        <v>43096</v>
      </c>
      <c r="M599" s="1" t="s">
        <v>0</v>
      </c>
      <c r="N599" s="1" t="s">
        <v>24</v>
      </c>
      <c r="O599" s="1"/>
      <c r="P599" s="2">
        <v>43852</v>
      </c>
      <c r="Q599" s="1" t="s">
        <v>25</v>
      </c>
    </row>
    <row r="600" spans="1:17" x14ac:dyDescent="0.25">
      <c r="A600" s="1" t="s">
        <v>318</v>
      </c>
      <c r="B600" t="s">
        <v>687</v>
      </c>
      <c r="C600">
        <v>1</v>
      </c>
      <c r="D600" s="1" t="s">
        <v>20</v>
      </c>
      <c r="E600" s="1" t="s">
        <v>21</v>
      </c>
      <c r="F600" s="2">
        <v>42731</v>
      </c>
      <c r="G600" s="2">
        <v>43307</v>
      </c>
      <c r="H600" s="1" t="s">
        <v>131</v>
      </c>
      <c r="I600" s="1" t="s">
        <v>33</v>
      </c>
      <c r="J600" s="1" t="s">
        <v>57</v>
      </c>
      <c r="K600">
        <v>39249.53</v>
      </c>
      <c r="L600" s="2">
        <v>42731</v>
      </c>
      <c r="M600" s="1" t="s">
        <v>0</v>
      </c>
      <c r="N600" s="1" t="s">
        <v>24</v>
      </c>
      <c r="O600" s="1"/>
      <c r="P600" s="2">
        <v>43852</v>
      </c>
      <c r="Q600" s="1" t="s">
        <v>25</v>
      </c>
    </row>
    <row r="601" spans="1:17" x14ac:dyDescent="0.25">
      <c r="A601" s="1" t="s">
        <v>318</v>
      </c>
      <c r="B601" t="s">
        <v>687</v>
      </c>
      <c r="C601">
        <v>1</v>
      </c>
      <c r="D601" s="1" t="s">
        <v>20</v>
      </c>
      <c r="E601" s="1" t="s">
        <v>21</v>
      </c>
      <c r="F601" s="2">
        <v>42954</v>
      </c>
      <c r="G601" s="2">
        <v>43318</v>
      </c>
      <c r="H601" s="1" t="s">
        <v>131</v>
      </c>
      <c r="I601" s="1" t="s">
        <v>33</v>
      </c>
      <c r="J601" s="1" t="s">
        <v>57</v>
      </c>
      <c r="K601">
        <v>877.71</v>
      </c>
      <c r="L601" s="2">
        <v>43318</v>
      </c>
      <c r="M601" s="1" t="s">
        <v>0</v>
      </c>
      <c r="N601" s="1" t="s">
        <v>24</v>
      </c>
      <c r="O601" s="1"/>
      <c r="P601" s="2">
        <v>43852</v>
      </c>
      <c r="Q601" s="1" t="s">
        <v>25</v>
      </c>
    </row>
    <row r="602" spans="1:17" x14ac:dyDescent="0.25">
      <c r="A602" s="1" t="s">
        <v>318</v>
      </c>
      <c r="B602" t="s">
        <v>687</v>
      </c>
      <c r="C602">
        <v>1</v>
      </c>
      <c r="D602" s="1" t="s">
        <v>20</v>
      </c>
      <c r="E602" s="1" t="s">
        <v>21</v>
      </c>
      <c r="F602" s="2">
        <v>42922</v>
      </c>
      <c r="G602" s="2">
        <v>43286</v>
      </c>
      <c r="H602" s="1" t="s">
        <v>131</v>
      </c>
      <c r="I602" s="1" t="s">
        <v>33</v>
      </c>
      <c r="J602" s="1" t="s">
        <v>57</v>
      </c>
      <c r="K602">
        <v>7398.74</v>
      </c>
      <c r="L602" s="2">
        <v>43286</v>
      </c>
      <c r="M602" s="1" t="s">
        <v>0</v>
      </c>
      <c r="N602" s="1" t="s">
        <v>24</v>
      </c>
      <c r="O602" s="1"/>
      <c r="P602" s="2">
        <v>43852</v>
      </c>
      <c r="Q602" s="1" t="s">
        <v>25</v>
      </c>
    </row>
    <row r="603" spans="1:17" x14ac:dyDescent="0.25">
      <c r="A603" s="1" t="s">
        <v>318</v>
      </c>
      <c r="B603" t="s">
        <v>687</v>
      </c>
      <c r="C603">
        <v>1</v>
      </c>
      <c r="D603" s="1" t="s">
        <v>20</v>
      </c>
      <c r="E603" s="1" t="s">
        <v>21</v>
      </c>
      <c r="F603" s="2">
        <v>43017</v>
      </c>
      <c r="G603" s="2">
        <v>43381</v>
      </c>
      <c r="H603" s="1" t="s">
        <v>131</v>
      </c>
      <c r="I603" s="1" t="s">
        <v>33</v>
      </c>
      <c r="J603" s="1" t="s">
        <v>57</v>
      </c>
      <c r="K603">
        <v>15429.84</v>
      </c>
      <c r="L603" s="2">
        <v>43017</v>
      </c>
      <c r="M603" s="1" t="s">
        <v>0</v>
      </c>
      <c r="N603" s="1" t="s">
        <v>24</v>
      </c>
      <c r="O603" s="1"/>
      <c r="P603" s="2">
        <v>43852</v>
      </c>
      <c r="Q603" s="1" t="s">
        <v>25</v>
      </c>
    </row>
    <row r="604" spans="1:17" x14ac:dyDescent="0.25">
      <c r="A604" s="1" t="s">
        <v>318</v>
      </c>
      <c r="B604" t="s">
        <v>361</v>
      </c>
      <c r="C604">
        <v>1</v>
      </c>
      <c r="D604" s="1" t="s">
        <v>20</v>
      </c>
      <c r="E604" s="1" t="s">
        <v>21</v>
      </c>
      <c r="F604" s="2">
        <v>43220</v>
      </c>
      <c r="G604" s="2">
        <v>44134</v>
      </c>
      <c r="H604" s="1" t="s">
        <v>131</v>
      </c>
      <c r="I604" s="1" t="s">
        <v>33</v>
      </c>
      <c r="J604" s="1" t="s">
        <v>57</v>
      </c>
      <c r="K604">
        <v>4278.13</v>
      </c>
      <c r="L604" s="2">
        <v>43826</v>
      </c>
      <c r="M604" s="1" t="s">
        <v>0</v>
      </c>
      <c r="N604" s="1" t="s">
        <v>24</v>
      </c>
      <c r="O604" s="1"/>
      <c r="P604" s="2">
        <v>43852</v>
      </c>
      <c r="Q604" s="1" t="s">
        <v>25</v>
      </c>
    </row>
    <row r="605" spans="1:17" x14ac:dyDescent="0.25">
      <c r="A605" s="1" t="s">
        <v>318</v>
      </c>
      <c r="B605" t="s">
        <v>361</v>
      </c>
      <c r="C605">
        <v>1</v>
      </c>
      <c r="D605" s="1" t="s">
        <v>20</v>
      </c>
      <c r="E605" s="1" t="s">
        <v>21</v>
      </c>
      <c r="F605" s="2">
        <v>43220</v>
      </c>
      <c r="G605" s="2">
        <v>44134</v>
      </c>
      <c r="H605" s="1" t="s">
        <v>131</v>
      </c>
      <c r="I605" s="1" t="s">
        <v>33</v>
      </c>
      <c r="J605" s="1" t="s">
        <v>57</v>
      </c>
      <c r="K605">
        <v>4278.13</v>
      </c>
      <c r="L605" s="2">
        <v>43927</v>
      </c>
      <c r="M605" s="1" t="s">
        <v>0</v>
      </c>
      <c r="N605" s="1" t="s">
        <v>24</v>
      </c>
      <c r="O605" s="1"/>
      <c r="P605" s="2">
        <v>43852</v>
      </c>
      <c r="Q605" s="1" t="s">
        <v>25</v>
      </c>
    </row>
    <row r="606" spans="1:17" x14ac:dyDescent="0.25">
      <c r="A606" s="1" t="s">
        <v>318</v>
      </c>
      <c r="B606" t="s">
        <v>361</v>
      </c>
      <c r="C606">
        <v>1</v>
      </c>
      <c r="D606" s="1" t="s">
        <v>20</v>
      </c>
      <c r="E606" s="1" t="s">
        <v>21</v>
      </c>
      <c r="F606" s="2">
        <v>43220</v>
      </c>
      <c r="G606" s="2">
        <v>44134</v>
      </c>
      <c r="H606" s="1" t="s">
        <v>131</v>
      </c>
      <c r="I606" s="1" t="s">
        <v>33</v>
      </c>
      <c r="J606" s="1" t="s">
        <v>57</v>
      </c>
      <c r="K606">
        <v>4278.25</v>
      </c>
      <c r="L606" s="2">
        <v>44028</v>
      </c>
      <c r="M606" s="1" t="s">
        <v>0</v>
      </c>
      <c r="N606" s="1" t="s">
        <v>24</v>
      </c>
      <c r="O606" s="1"/>
      <c r="P606" s="2">
        <v>43852</v>
      </c>
      <c r="Q606" s="1" t="s">
        <v>25</v>
      </c>
    </row>
    <row r="607" spans="1:17" x14ac:dyDescent="0.25">
      <c r="A607" s="1" t="s">
        <v>318</v>
      </c>
      <c r="B607" t="s">
        <v>361</v>
      </c>
      <c r="C607">
        <v>1</v>
      </c>
      <c r="D607" s="1" t="s">
        <v>20</v>
      </c>
      <c r="E607" s="1" t="s">
        <v>21</v>
      </c>
      <c r="F607" s="2">
        <v>43220</v>
      </c>
      <c r="G607" s="2">
        <v>44134</v>
      </c>
      <c r="H607" s="1" t="s">
        <v>131</v>
      </c>
      <c r="I607" s="1" t="s">
        <v>33</v>
      </c>
      <c r="J607" s="1" t="s">
        <v>57</v>
      </c>
      <c r="K607">
        <v>4278.25</v>
      </c>
      <c r="L607" s="2">
        <v>44028</v>
      </c>
      <c r="M607" s="1" t="s">
        <v>0</v>
      </c>
      <c r="N607" s="1" t="s">
        <v>24</v>
      </c>
      <c r="O607" s="1"/>
      <c r="P607" s="2">
        <v>43852</v>
      </c>
      <c r="Q607" s="1" t="s">
        <v>25</v>
      </c>
    </row>
    <row r="608" spans="1:17" x14ac:dyDescent="0.25">
      <c r="A608" s="1" t="s">
        <v>318</v>
      </c>
      <c r="B608" t="s">
        <v>361</v>
      </c>
      <c r="C608">
        <v>1</v>
      </c>
      <c r="D608" s="1" t="s">
        <v>20</v>
      </c>
      <c r="E608" s="1" t="s">
        <v>21</v>
      </c>
      <c r="F608" s="2">
        <v>43220</v>
      </c>
      <c r="G608" s="2">
        <v>44134</v>
      </c>
      <c r="H608" s="1" t="s">
        <v>131</v>
      </c>
      <c r="I608" s="1" t="s">
        <v>33</v>
      </c>
      <c r="J608" s="1" t="s">
        <v>57</v>
      </c>
      <c r="K608">
        <v>4278.25</v>
      </c>
      <c r="L608" s="2">
        <v>44028</v>
      </c>
      <c r="M608" s="1" t="s">
        <v>0</v>
      </c>
      <c r="N608" s="1" t="s">
        <v>24</v>
      </c>
      <c r="O608" s="1"/>
      <c r="P608" s="2">
        <v>43852</v>
      </c>
      <c r="Q608" s="1" t="s">
        <v>25</v>
      </c>
    </row>
    <row r="609" spans="1:17" x14ac:dyDescent="0.25">
      <c r="A609" s="1" t="s">
        <v>318</v>
      </c>
      <c r="B609" t="s">
        <v>361</v>
      </c>
      <c r="C609">
        <v>1</v>
      </c>
      <c r="D609" s="1" t="s">
        <v>20</v>
      </c>
      <c r="E609" s="1" t="s">
        <v>21</v>
      </c>
      <c r="F609" s="2">
        <v>43220</v>
      </c>
      <c r="G609" s="2">
        <v>44134</v>
      </c>
      <c r="H609" s="1" t="s">
        <v>131</v>
      </c>
      <c r="I609" s="1" t="s">
        <v>33</v>
      </c>
      <c r="J609" s="1" t="s">
        <v>57</v>
      </c>
      <c r="K609">
        <v>4278.25</v>
      </c>
      <c r="L609" s="2">
        <v>44028</v>
      </c>
      <c r="M609" s="1" t="s">
        <v>0</v>
      </c>
      <c r="N609" s="1" t="s">
        <v>24</v>
      </c>
      <c r="O609" s="1"/>
      <c r="P609" s="2">
        <v>43852</v>
      </c>
      <c r="Q609" s="1" t="s">
        <v>25</v>
      </c>
    </row>
    <row r="610" spans="1:17" x14ac:dyDescent="0.25">
      <c r="A610" s="1" t="s">
        <v>318</v>
      </c>
      <c r="B610" t="s">
        <v>361</v>
      </c>
      <c r="C610">
        <v>1</v>
      </c>
      <c r="D610" s="1" t="s">
        <v>20</v>
      </c>
      <c r="E610" s="1" t="s">
        <v>21</v>
      </c>
      <c r="F610" s="2">
        <v>43220</v>
      </c>
      <c r="G610" s="2">
        <v>44134</v>
      </c>
      <c r="H610" s="1" t="s">
        <v>131</v>
      </c>
      <c r="I610" s="1" t="s">
        <v>33</v>
      </c>
      <c r="J610" s="1" t="s">
        <v>57</v>
      </c>
      <c r="K610">
        <v>4705.88</v>
      </c>
      <c r="L610" s="2">
        <v>43321</v>
      </c>
      <c r="M610" s="1" t="s">
        <v>0</v>
      </c>
      <c r="N610" s="1" t="s">
        <v>24</v>
      </c>
      <c r="O610" s="1"/>
      <c r="P610" s="2">
        <v>43852</v>
      </c>
      <c r="Q610" s="1" t="s">
        <v>25</v>
      </c>
    </row>
    <row r="611" spans="1:17" x14ac:dyDescent="0.25">
      <c r="A611" s="1" t="s">
        <v>318</v>
      </c>
      <c r="B611" t="s">
        <v>361</v>
      </c>
      <c r="C611">
        <v>1</v>
      </c>
      <c r="D611" s="1" t="s">
        <v>20</v>
      </c>
      <c r="E611" s="1" t="s">
        <v>21</v>
      </c>
      <c r="F611" s="2">
        <v>43220</v>
      </c>
      <c r="G611" s="2">
        <v>44134</v>
      </c>
      <c r="H611" s="1" t="s">
        <v>131</v>
      </c>
      <c r="I611" s="1" t="s">
        <v>33</v>
      </c>
      <c r="J611" s="1" t="s">
        <v>57</v>
      </c>
      <c r="K611">
        <v>4705.88</v>
      </c>
      <c r="L611" s="2">
        <v>43422</v>
      </c>
      <c r="M611" s="1" t="s">
        <v>0</v>
      </c>
      <c r="N611" s="1" t="s">
        <v>24</v>
      </c>
      <c r="O611" s="1"/>
      <c r="P611" s="2">
        <v>43852</v>
      </c>
      <c r="Q611" s="1" t="s">
        <v>25</v>
      </c>
    </row>
    <row r="612" spans="1:17" x14ac:dyDescent="0.25">
      <c r="A612" s="1" t="s">
        <v>318</v>
      </c>
      <c r="B612" t="s">
        <v>361</v>
      </c>
      <c r="C612">
        <v>1</v>
      </c>
      <c r="D612" s="1" t="s">
        <v>20</v>
      </c>
      <c r="E612" s="1" t="s">
        <v>21</v>
      </c>
      <c r="F612" s="2">
        <v>43220</v>
      </c>
      <c r="G612" s="2">
        <v>44134</v>
      </c>
      <c r="H612" s="1" t="s">
        <v>131</v>
      </c>
      <c r="I612" s="1" t="s">
        <v>33</v>
      </c>
      <c r="J612" s="1" t="s">
        <v>57</v>
      </c>
      <c r="K612">
        <v>4705.88</v>
      </c>
      <c r="L612" s="2">
        <v>43523</v>
      </c>
      <c r="M612" s="1" t="s">
        <v>0</v>
      </c>
      <c r="N612" s="1" t="s">
        <v>24</v>
      </c>
      <c r="O612" s="1"/>
      <c r="P612" s="2">
        <v>43852</v>
      </c>
      <c r="Q612" s="1" t="s">
        <v>25</v>
      </c>
    </row>
    <row r="613" spans="1:17" x14ac:dyDescent="0.25">
      <c r="A613" s="1" t="s">
        <v>318</v>
      </c>
      <c r="B613" t="s">
        <v>361</v>
      </c>
      <c r="C613">
        <v>1</v>
      </c>
      <c r="D613" s="1" t="s">
        <v>20</v>
      </c>
      <c r="E613" s="1" t="s">
        <v>21</v>
      </c>
      <c r="F613" s="2">
        <v>43220</v>
      </c>
      <c r="G613" s="2">
        <v>44134</v>
      </c>
      <c r="H613" s="1" t="s">
        <v>131</v>
      </c>
      <c r="I613" s="1" t="s">
        <v>33</v>
      </c>
      <c r="J613" s="1" t="s">
        <v>57</v>
      </c>
      <c r="K613">
        <v>4705.88</v>
      </c>
      <c r="L613" s="2">
        <v>43624</v>
      </c>
      <c r="M613" s="1" t="s">
        <v>0</v>
      </c>
      <c r="N613" s="1" t="s">
        <v>24</v>
      </c>
      <c r="O613" s="1"/>
      <c r="P613" s="2">
        <v>43852</v>
      </c>
      <c r="Q613" s="1" t="s">
        <v>25</v>
      </c>
    </row>
    <row r="614" spans="1:17" x14ac:dyDescent="0.25">
      <c r="A614" s="1" t="s">
        <v>318</v>
      </c>
      <c r="B614" t="s">
        <v>361</v>
      </c>
      <c r="C614">
        <v>1</v>
      </c>
      <c r="D614" s="1" t="s">
        <v>20</v>
      </c>
      <c r="E614" s="1" t="s">
        <v>21</v>
      </c>
      <c r="F614" s="2">
        <v>43220</v>
      </c>
      <c r="G614" s="2">
        <v>44134</v>
      </c>
      <c r="H614" s="1" t="s">
        <v>131</v>
      </c>
      <c r="I614" s="1" t="s">
        <v>33</v>
      </c>
      <c r="J614" s="1" t="s">
        <v>57</v>
      </c>
      <c r="K614">
        <v>4705.88</v>
      </c>
      <c r="L614" s="2">
        <v>43725</v>
      </c>
      <c r="M614" s="1" t="s">
        <v>0</v>
      </c>
      <c r="N614" s="1" t="s">
        <v>24</v>
      </c>
      <c r="O614" s="1"/>
      <c r="P614" s="2">
        <v>43852</v>
      </c>
      <c r="Q614" s="1" t="s">
        <v>25</v>
      </c>
    </row>
    <row r="615" spans="1:17" x14ac:dyDescent="0.25">
      <c r="A615" s="1" t="s">
        <v>318</v>
      </c>
      <c r="B615" t="s">
        <v>361</v>
      </c>
      <c r="C615">
        <v>1</v>
      </c>
      <c r="D615" s="1" t="s">
        <v>20</v>
      </c>
      <c r="E615" s="1" t="s">
        <v>21</v>
      </c>
      <c r="F615" s="2">
        <v>43220</v>
      </c>
      <c r="G615" s="2">
        <v>44134</v>
      </c>
      <c r="H615" s="1" t="s">
        <v>131</v>
      </c>
      <c r="I615" s="1" t="s">
        <v>33</v>
      </c>
      <c r="J615" s="1" t="s">
        <v>57</v>
      </c>
      <c r="K615">
        <v>6417.13</v>
      </c>
      <c r="L615" s="2">
        <v>43220</v>
      </c>
      <c r="M615" s="1" t="s">
        <v>0</v>
      </c>
      <c r="N615" s="1" t="s">
        <v>24</v>
      </c>
      <c r="O615" s="1"/>
      <c r="P615" s="2">
        <v>43852</v>
      </c>
      <c r="Q615" s="1" t="s">
        <v>25</v>
      </c>
    </row>
    <row r="616" spans="1:17" x14ac:dyDescent="0.25">
      <c r="A616" s="1" t="s">
        <v>318</v>
      </c>
      <c r="B616" t="s">
        <v>363</v>
      </c>
      <c r="C616">
        <v>1</v>
      </c>
      <c r="D616" s="1" t="s">
        <v>20</v>
      </c>
      <c r="E616" s="1" t="s">
        <v>21</v>
      </c>
      <c r="F616" s="2">
        <v>43339</v>
      </c>
      <c r="G616" s="2">
        <v>44069</v>
      </c>
      <c r="H616" s="1" t="s">
        <v>131</v>
      </c>
      <c r="I616" s="1" t="s">
        <v>33</v>
      </c>
      <c r="J616" s="1" t="s">
        <v>57</v>
      </c>
      <c r="K616">
        <v>70935.55</v>
      </c>
      <c r="L616" s="2">
        <v>43888</v>
      </c>
      <c r="M616" s="1" t="s">
        <v>0</v>
      </c>
      <c r="N616" s="1" t="s">
        <v>24</v>
      </c>
      <c r="O616" s="1"/>
      <c r="P616" s="2">
        <v>43852</v>
      </c>
      <c r="Q616" s="1" t="s">
        <v>25</v>
      </c>
    </row>
    <row r="617" spans="1:17" x14ac:dyDescent="0.25">
      <c r="A617" s="1" t="s">
        <v>318</v>
      </c>
      <c r="B617" t="s">
        <v>363</v>
      </c>
      <c r="C617">
        <v>1</v>
      </c>
      <c r="D617" s="1" t="s">
        <v>20</v>
      </c>
      <c r="E617" s="1" t="s">
        <v>21</v>
      </c>
      <c r="F617" s="2">
        <v>43339</v>
      </c>
      <c r="G617" s="2">
        <v>44069</v>
      </c>
      <c r="H617" s="1" t="s">
        <v>131</v>
      </c>
      <c r="I617" s="1" t="s">
        <v>33</v>
      </c>
      <c r="J617" s="1" t="s">
        <v>57</v>
      </c>
      <c r="K617">
        <v>70935.55</v>
      </c>
      <c r="L617" s="2">
        <v>43888</v>
      </c>
      <c r="M617" s="1" t="s">
        <v>0</v>
      </c>
      <c r="N617" s="1" t="s">
        <v>24</v>
      </c>
      <c r="O617" s="1"/>
      <c r="P617" s="2">
        <v>43852</v>
      </c>
      <c r="Q617" s="1" t="s">
        <v>25</v>
      </c>
    </row>
    <row r="618" spans="1:17" x14ac:dyDescent="0.25">
      <c r="A618" s="1" t="s">
        <v>318</v>
      </c>
      <c r="B618" t="s">
        <v>363</v>
      </c>
      <c r="C618">
        <v>1</v>
      </c>
      <c r="D618" s="1" t="s">
        <v>20</v>
      </c>
      <c r="E618" s="1" t="s">
        <v>21</v>
      </c>
      <c r="F618" s="2">
        <v>43339</v>
      </c>
      <c r="G618" s="2">
        <v>44069</v>
      </c>
      <c r="H618" s="1" t="s">
        <v>131</v>
      </c>
      <c r="I618" s="1" t="s">
        <v>33</v>
      </c>
      <c r="J618" s="1" t="s">
        <v>57</v>
      </c>
      <c r="K618">
        <v>70935.55</v>
      </c>
      <c r="L618" s="2">
        <v>43888</v>
      </c>
      <c r="M618" s="1" t="s">
        <v>0</v>
      </c>
      <c r="N618" s="1" t="s">
        <v>24</v>
      </c>
      <c r="O618" s="1"/>
      <c r="P618" s="2">
        <v>43852</v>
      </c>
      <c r="Q618" s="1" t="s">
        <v>25</v>
      </c>
    </row>
    <row r="619" spans="1:17" x14ac:dyDescent="0.25">
      <c r="A619" s="1" t="s">
        <v>318</v>
      </c>
      <c r="B619" t="s">
        <v>363</v>
      </c>
      <c r="C619">
        <v>1</v>
      </c>
      <c r="D619" s="1" t="s">
        <v>20</v>
      </c>
      <c r="E619" s="1" t="s">
        <v>21</v>
      </c>
      <c r="F619" s="2">
        <v>43339</v>
      </c>
      <c r="G619" s="2">
        <v>44069</v>
      </c>
      <c r="H619" s="1" t="s">
        <v>131</v>
      </c>
      <c r="I619" s="1" t="s">
        <v>33</v>
      </c>
      <c r="J619" s="1" t="s">
        <v>57</v>
      </c>
      <c r="K619">
        <v>70935.55</v>
      </c>
      <c r="L619" s="2">
        <v>43888</v>
      </c>
      <c r="M619" s="1" t="s">
        <v>0</v>
      </c>
      <c r="N619" s="1" t="s">
        <v>24</v>
      </c>
      <c r="O619" s="1"/>
      <c r="P619" s="2">
        <v>43852</v>
      </c>
      <c r="Q619" s="1" t="s">
        <v>25</v>
      </c>
    </row>
    <row r="620" spans="1:17" x14ac:dyDescent="0.25">
      <c r="A620" s="1" t="s">
        <v>318</v>
      </c>
      <c r="B620" t="s">
        <v>363</v>
      </c>
      <c r="C620">
        <v>1</v>
      </c>
      <c r="D620" s="1" t="s">
        <v>20</v>
      </c>
      <c r="E620" s="1" t="s">
        <v>21</v>
      </c>
      <c r="F620" s="2">
        <v>43339</v>
      </c>
      <c r="G620" s="2">
        <v>44069</v>
      </c>
      <c r="H620" s="1" t="s">
        <v>131</v>
      </c>
      <c r="I620" s="1" t="s">
        <v>33</v>
      </c>
      <c r="J620" s="1" t="s">
        <v>57</v>
      </c>
      <c r="K620">
        <v>90281.89</v>
      </c>
      <c r="L620" s="2">
        <v>43431</v>
      </c>
      <c r="M620" s="1" t="s">
        <v>0</v>
      </c>
      <c r="N620" s="1" t="s">
        <v>24</v>
      </c>
      <c r="O620" s="1"/>
      <c r="P620" s="2">
        <v>43852</v>
      </c>
      <c r="Q620" s="1" t="s">
        <v>25</v>
      </c>
    </row>
    <row r="621" spans="1:17" x14ac:dyDescent="0.25">
      <c r="A621" s="1" t="s">
        <v>318</v>
      </c>
      <c r="B621" t="s">
        <v>363</v>
      </c>
      <c r="C621">
        <v>1</v>
      </c>
      <c r="D621" s="1" t="s">
        <v>20</v>
      </c>
      <c r="E621" s="1" t="s">
        <v>21</v>
      </c>
      <c r="F621" s="2">
        <v>43339</v>
      </c>
      <c r="G621" s="2">
        <v>44069</v>
      </c>
      <c r="H621" s="1" t="s">
        <v>131</v>
      </c>
      <c r="I621" s="1" t="s">
        <v>33</v>
      </c>
      <c r="J621" s="1" t="s">
        <v>57</v>
      </c>
      <c r="K621">
        <v>90281.89</v>
      </c>
      <c r="L621" s="2">
        <v>43523</v>
      </c>
      <c r="M621" s="1" t="s">
        <v>0</v>
      </c>
      <c r="N621" s="1" t="s">
        <v>24</v>
      </c>
      <c r="O621" s="1"/>
      <c r="P621" s="2">
        <v>43852</v>
      </c>
      <c r="Q621" s="1" t="s">
        <v>25</v>
      </c>
    </row>
    <row r="622" spans="1:17" x14ac:dyDescent="0.25">
      <c r="A622" s="1" t="s">
        <v>318</v>
      </c>
      <c r="B622" t="s">
        <v>363</v>
      </c>
      <c r="C622">
        <v>1</v>
      </c>
      <c r="D622" s="1" t="s">
        <v>20</v>
      </c>
      <c r="E622" s="1" t="s">
        <v>21</v>
      </c>
      <c r="F622" s="2">
        <v>43339</v>
      </c>
      <c r="G622" s="2">
        <v>44069</v>
      </c>
      <c r="H622" s="1" t="s">
        <v>131</v>
      </c>
      <c r="I622" s="1" t="s">
        <v>33</v>
      </c>
      <c r="J622" s="1" t="s">
        <v>57</v>
      </c>
      <c r="K622">
        <v>90281.89</v>
      </c>
      <c r="L622" s="2">
        <v>43612</v>
      </c>
      <c r="M622" s="1" t="s">
        <v>0</v>
      </c>
      <c r="N622" s="1" t="s">
        <v>24</v>
      </c>
      <c r="O622" s="1"/>
      <c r="P622" s="2">
        <v>43852</v>
      </c>
      <c r="Q622" s="1" t="s">
        <v>25</v>
      </c>
    </row>
    <row r="623" spans="1:17" x14ac:dyDescent="0.25">
      <c r="A623" s="1" t="s">
        <v>318</v>
      </c>
      <c r="B623" t="s">
        <v>363</v>
      </c>
      <c r="C623">
        <v>1</v>
      </c>
      <c r="D623" s="1" t="s">
        <v>20</v>
      </c>
      <c r="E623" s="1" t="s">
        <v>21</v>
      </c>
      <c r="F623" s="2">
        <v>43339</v>
      </c>
      <c r="G623" s="2">
        <v>44069</v>
      </c>
      <c r="H623" s="1" t="s">
        <v>131</v>
      </c>
      <c r="I623" s="1" t="s">
        <v>33</v>
      </c>
      <c r="J623" s="1" t="s">
        <v>57</v>
      </c>
      <c r="K623">
        <v>90281.89</v>
      </c>
      <c r="L623" s="2">
        <v>43704</v>
      </c>
      <c r="M623" s="1" t="s">
        <v>0</v>
      </c>
      <c r="N623" s="1" t="s">
        <v>24</v>
      </c>
      <c r="O623" s="1"/>
      <c r="P623" s="2">
        <v>43852</v>
      </c>
      <c r="Q623" s="1" t="s">
        <v>25</v>
      </c>
    </row>
    <row r="624" spans="1:17" x14ac:dyDescent="0.25">
      <c r="A624" s="1" t="s">
        <v>318</v>
      </c>
      <c r="B624" t="s">
        <v>363</v>
      </c>
      <c r="C624">
        <v>1</v>
      </c>
      <c r="D624" s="1" t="s">
        <v>20</v>
      </c>
      <c r="E624" s="1" t="s">
        <v>21</v>
      </c>
      <c r="F624" s="2">
        <v>43339</v>
      </c>
      <c r="G624" s="2">
        <v>44069</v>
      </c>
      <c r="H624" s="1" t="s">
        <v>131</v>
      </c>
      <c r="I624" s="1" t="s">
        <v>33</v>
      </c>
      <c r="J624" s="1" t="s">
        <v>57</v>
      </c>
      <c r="K624">
        <v>90281.89</v>
      </c>
      <c r="L624" s="2">
        <v>43796</v>
      </c>
      <c r="M624" s="1" t="s">
        <v>0</v>
      </c>
      <c r="N624" s="1" t="s">
        <v>24</v>
      </c>
      <c r="O624" s="1"/>
      <c r="P624" s="2">
        <v>43852</v>
      </c>
      <c r="Q624" s="1" t="s">
        <v>25</v>
      </c>
    </row>
    <row r="625" spans="1:17" x14ac:dyDescent="0.25">
      <c r="A625" s="1" t="s">
        <v>318</v>
      </c>
      <c r="B625" t="s">
        <v>363</v>
      </c>
      <c r="C625">
        <v>1</v>
      </c>
      <c r="D625" s="1" t="s">
        <v>20</v>
      </c>
      <c r="E625" s="1" t="s">
        <v>21</v>
      </c>
      <c r="F625" s="2">
        <v>43339</v>
      </c>
      <c r="G625" s="2">
        <v>44069</v>
      </c>
      <c r="H625" s="1" t="s">
        <v>131</v>
      </c>
      <c r="I625" s="1" t="s">
        <v>33</v>
      </c>
      <c r="J625" s="1" t="s">
        <v>57</v>
      </c>
      <c r="K625">
        <v>122525.38</v>
      </c>
      <c r="L625" s="2">
        <v>43339</v>
      </c>
      <c r="M625" s="1" t="s">
        <v>0</v>
      </c>
      <c r="N625" s="1" t="s">
        <v>24</v>
      </c>
      <c r="O625" s="1"/>
      <c r="P625" s="2">
        <v>43852</v>
      </c>
      <c r="Q625" s="1" t="s">
        <v>25</v>
      </c>
    </row>
    <row r="626" spans="1:17" x14ac:dyDescent="0.25">
      <c r="A626" s="1" t="s">
        <v>318</v>
      </c>
      <c r="B626" t="s">
        <v>364</v>
      </c>
      <c r="C626">
        <v>1</v>
      </c>
      <c r="D626" s="1" t="s">
        <v>20</v>
      </c>
      <c r="E626" s="1" t="s">
        <v>21</v>
      </c>
      <c r="F626" s="2">
        <v>43326</v>
      </c>
      <c r="G626" s="2">
        <v>44240</v>
      </c>
      <c r="H626" s="1" t="s">
        <v>131</v>
      </c>
      <c r="I626" s="1" t="s">
        <v>33</v>
      </c>
      <c r="J626" s="1" t="s">
        <v>57</v>
      </c>
      <c r="K626">
        <v>62399.23</v>
      </c>
      <c r="L626" s="2">
        <v>44057</v>
      </c>
      <c r="M626" s="1" t="s">
        <v>0</v>
      </c>
      <c r="N626" s="1" t="s">
        <v>24</v>
      </c>
      <c r="O626" s="1"/>
      <c r="P626" s="2">
        <v>43852</v>
      </c>
      <c r="Q626" s="1" t="s">
        <v>25</v>
      </c>
    </row>
    <row r="627" spans="1:17" x14ac:dyDescent="0.25">
      <c r="A627" s="1" t="s">
        <v>318</v>
      </c>
      <c r="B627" t="s">
        <v>364</v>
      </c>
      <c r="C627">
        <v>1</v>
      </c>
      <c r="D627" s="1" t="s">
        <v>20</v>
      </c>
      <c r="E627" s="1" t="s">
        <v>21</v>
      </c>
      <c r="F627" s="2">
        <v>43326</v>
      </c>
      <c r="G627" s="2">
        <v>44240</v>
      </c>
      <c r="H627" s="1" t="s">
        <v>131</v>
      </c>
      <c r="I627" s="1" t="s">
        <v>33</v>
      </c>
      <c r="J627" s="1" t="s">
        <v>57</v>
      </c>
      <c r="K627">
        <v>62399.23</v>
      </c>
      <c r="L627" s="2">
        <v>44057</v>
      </c>
      <c r="M627" s="1" t="s">
        <v>0</v>
      </c>
      <c r="N627" s="1" t="s">
        <v>24</v>
      </c>
      <c r="O627" s="1"/>
      <c r="P627" s="2">
        <v>43852</v>
      </c>
      <c r="Q627" s="1" t="s">
        <v>25</v>
      </c>
    </row>
    <row r="628" spans="1:17" x14ac:dyDescent="0.25">
      <c r="A628" s="1" t="s">
        <v>318</v>
      </c>
      <c r="B628" t="s">
        <v>364</v>
      </c>
      <c r="C628">
        <v>1</v>
      </c>
      <c r="D628" s="1" t="s">
        <v>20</v>
      </c>
      <c r="E628" s="1" t="s">
        <v>21</v>
      </c>
      <c r="F628" s="2">
        <v>43326</v>
      </c>
      <c r="G628" s="2">
        <v>44240</v>
      </c>
      <c r="H628" s="1" t="s">
        <v>131</v>
      </c>
      <c r="I628" s="1" t="s">
        <v>33</v>
      </c>
      <c r="J628" s="1" t="s">
        <v>57</v>
      </c>
      <c r="K628">
        <v>62399.23</v>
      </c>
      <c r="L628" s="2">
        <v>44057</v>
      </c>
      <c r="M628" s="1" t="s">
        <v>0</v>
      </c>
      <c r="N628" s="1" t="s">
        <v>24</v>
      </c>
      <c r="O628" s="1"/>
      <c r="P628" s="2">
        <v>43852</v>
      </c>
      <c r="Q628" s="1" t="s">
        <v>25</v>
      </c>
    </row>
    <row r="629" spans="1:17" x14ac:dyDescent="0.25">
      <c r="A629" s="1" t="s">
        <v>318</v>
      </c>
      <c r="B629" t="s">
        <v>364</v>
      </c>
      <c r="C629">
        <v>1</v>
      </c>
      <c r="D629" s="1" t="s">
        <v>20</v>
      </c>
      <c r="E629" s="1" t="s">
        <v>21</v>
      </c>
      <c r="F629" s="2">
        <v>43326</v>
      </c>
      <c r="G629" s="2">
        <v>44240</v>
      </c>
      <c r="H629" s="1" t="s">
        <v>131</v>
      </c>
      <c r="I629" s="1" t="s">
        <v>33</v>
      </c>
      <c r="J629" s="1" t="s">
        <v>57</v>
      </c>
      <c r="K629">
        <v>62399.23</v>
      </c>
      <c r="L629" s="2">
        <v>44057</v>
      </c>
      <c r="M629" s="1" t="s">
        <v>0</v>
      </c>
      <c r="N629" s="1" t="s">
        <v>24</v>
      </c>
      <c r="O629" s="1"/>
      <c r="P629" s="2">
        <v>43852</v>
      </c>
      <c r="Q629" s="1" t="s">
        <v>25</v>
      </c>
    </row>
    <row r="630" spans="1:17" x14ac:dyDescent="0.25">
      <c r="A630" s="1" t="s">
        <v>318</v>
      </c>
      <c r="B630" t="s">
        <v>364</v>
      </c>
      <c r="C630">
        <v>1</v>
      </c>
      <c r="D630" s="1" t="s">
        <v>20</v>
      </c>
      <c r="E630" s="1" t="s">
        <v>21</v>
      </c>
      <c r="F630" s="2">
        <v>43326</v>
      </c>
      <c r="G630" s="2">
        <v>44240</v>
      </c>
      <c r="H630" s="1" t="s">
        <v>131</v>
      </c>
      <c r="I630" s="1" t="s">
        <v>33</v>
      </c>
      <c r="J630" s="1" t="s">
        <v>57</v>
      </c>
      <c r="K630">
        <v>62399.23</v>
      </c>
      <c r="L630" s="2">
        <v>44057</v>
      </c>
      <c r="M630" s="1" t="s">
        <v>0</v>
      </c>
      <c r="N630" s="1" t="s">
        <v>24</v>
      </c>
      <c r="O630" s="1"/>
      <c r="P630" s="2">
        <v>43852</v>
      </c>
      <c r="Q630" s="1" t="s">
        <v>25</v>
      </c>
    </row>
    <row r="631" spans="1:17" x14ac:dyDescent="0.25">
      <c r="A631" s="1" t="s">
        <v>318</v>
      </c>
      <c r="B631" t="s">
        <v>364</v>
      </c>
      <c r="C631">
        <v>1</v>
      </c>
      <c r="D631" s="1" t="s">
        <v>20</v>
      </c>
      <c r="E631" s="1" t="s">
        <v>21</v>
      </c>
      <c r="F631" s="2">
        <v>43326</v>
      </c>
      <c r="G631" s="2">
        <v>44240</v>
      </c>
      <c r="H631" s="1" t="s">
        <v>131</v>
      </c>
      <c r="I631" s="1" t="s">
        <v>33</v>
      </c>
      <c r="J631" s="1" t="s">
        <v>57</v>
      </c>
      <c r="K631">
        <v>62399.23</v>
      </c>
      <c r="L631" s="2">
        <v>44057</v>
      </c>
      <c r="M631" s="1" t="s">
        <v>0</v>
      </c>
      <c r="N631" s="1" t="s">
        <v>24</v>
      </c>
      <c r="O631" s="1"/>
      <c r="P631" s="2">
        <v>43852</v>
      </c>
      <c r="Q631" s="1" t="s">
        <v>25</v>
      </c>
    </row>
    <row r="632" spans="1:17" x14ac:dyDescent="0.25">
      <c r="A632" s="1" t="s">
        <v>318</v>
      </c>
      <c r="B632" t="s">
        <v>364</v>
      </c>
      <c r="C632">
        <v>1</v>
      </c>
      <c r="D632" s="1" t="s">
        <v>20</v>
      </c>
      <c r="E632" s="1" t="s">
        <v>21</v>
      </c>
      <c r="F632" s="2">
        <v>43326</v>
      </c>
      <c r="G632" s="2">
        <v>44240</v>
      </c>
      <c r="H632" s="1" t="s">
        <v>131</v>
      </c>
      <c r="I632" s="1" t="s">
        <v>33</v>
      </c>
      <c r="J632" s="1" t="s">
        <v>57</v>
      </c>
      <c r="K632">
        <v>62399.23</v>
      </c>
      <c r="L632" s="2">
        <v>44057</v>
      </c>
      <c r="M632" s="1" t="s">
        <v>0</v>
      </c>
      <c r="N632" s="1" t="s">
        <v>24</v>
      </c>
      <c r="O632" s="1"/>
      <c r="P632" s="2">
        <v>43852</v>
      </c>
      <c r="Q632" s="1" t="s">
        <v>25</v>
      </c>
    </row>
    <row r="633" spans="1:17" x14ac:dyDescent="0.25">
      <c r="A633" s="1" t="s">
        <v>318</v>
      </c>
      <c r="B633" t="s">
        <v>364</v>
      </c>
      <c r="C633">
        <v>1</v>
      </c>
      <c r="D633" s="1" t="s">
        <v>20</v>
      </c>
      <c r="E633" s="1" t="s">
        <v>21</v>
      </c>
      <c r="F633" s="2">
        <v>43326</v>
      </c>
      <c r="G633" s="2">
        <v>44240</v>
      </c>
      <c r="H633" s="1" t="s">
        <v>131</v>
      </c>
      <c r="I633" s="1" t="s">
        <v>33</v>
      </c>
      <c r="J633" s="1" t="s">
        <v>57</v>
      </c>
      <c r="K633">
        <v>62399.23</v>
      </c>
      <c r="L633" s="2">
        <v>44057</v>
      </c>
      <c r="M633" s="1" t="s">
        <v>0</v>
      </c>
      <c r="N633" s="1" t="s">
        <v>24</v>
      </c>
      <c r="O633" s="1"/>
      <c r="P633" s="2">
        <v>43852</v>
      </c>
      <c r="Q633" s="1" t="s">
        <v>25</v>
      </c>
    </row>
    <row r="634" spans="1:17" x14ac:dyDescent="0.25">
      <c r="A634" s="1" t="s">
        <v>318</v>
      </c>
      <c r="B634" t="s">
        <v>364</v>
      </c>
      <c r="C634">
        <v>1</v>
      </c>
      <c r="D634" s="1" t="s">
        <v>20</v>
      </c>
      <c r="E634" s="1" t="s">
        <v>21</v>
      </c>
      <c r="F634" s="2">
        <v>43326</v>
      </c>
      <c r="G634" s="2">
        <v>44240</v>
      </c>
      <c r="H634" s="1" t="s">
        <v>131</v>
      </c>
      <c r="I634" s="1" t="s">
        <v>33</v>
      </c>
      <c r="J634" s="1" t="s">
        <v>57</v>
      </c>
      <c r="K634">
        <v>62399.4</v>
      </c>
      <c r="L634" s="2">
        <v>43875</v>
      </c>
      <c r="M634" s="1" t="s">
        <v>0</v>
      </c>
      <c r="N634" s="1" t="s">
        <v>24</v>
      </c>
      <c r="O634" s="1"/>
      <c r="P634" s="2">
        <v>43852</v>
      </c>
      <c r="Q634" s="1" t="s">
        <v>25</v>
      </c>
    </row>
    <row r="635" spans="1:17" x14ac:dyDescent="0.25">
      <c r="A635" s="1" t="s">
        <v>318</v>
      </c>
      <c r="B635" t="s">
        <v>364</v>
      </c>
      <c r="C635">
        <v>1</v>
      </c>
      <c r="D635" s="1" t="s">
        <v>20</v>
      </c>
      <c r="E635" s="1" t="s">
        <v>21</v>
      </c>
      <c r="F635" s="2">
        <v>43326</v>
      </c>
      <c r="G635" s="2">
        <v>44240</v>
      </c>
      <c r="H635" s="1" t="s">
        <v>131</v>
      </c>
      <c r="I635" s="1" t="s">
        <v>33</v>
      </c>
      <c r="J635" s="1" t="s">
        <v>57</v>
      </c>
      <c r="K635">
        <v>62399.4</v>
      </c>
      <c r="L635" s="2">
        <v>43965</v>
      </c>
      <c r="M635" s="1" t="s">
        <v>0</v>
      </c>
      <c r="N635" s="1" t="s">
        <v>24</v>
      </c>
      <c r="O635" s="1"/>
      <c r="P635" s="2">
        <v>43852</v>
      </c>
      <c r="Q635" s="1" t="s">
        <v>25</v>
      </c>
    </row>
    <row r="636" spans="1:17" x14ac:dyDescent="0.25">
      <c r="A636" s="1" t="s">
        <v>318</v>
      </c>
      <c r="B636" t="s">
        <v>364</v>
      </c>
      <c r="C636">
        <v>1</v>
      </c>
      <c r="D636" s="1" t="s">
        <v>20</v>
      </c>
      <c r="E636" s="1" t="s">
        <v>21</v>
      </c>
      <c r="F636" s="2">
        <v>43326</v>
      </c>
      <c r="G636" s="2">
        <v>44240</v>
      </c>
      <c r="H636" s="1" t="s">
        <v>131</v>
      </c>
      <c r="I636" s="1" t="s">
        <v>33</v>
      </c>
      <c r="J636" s="1" t="s">
        <v>57</v>
      </c>
      <c r="K636">
        <v>62399.4</v>
      </c>
      <c r="L636" s="2">
        <v>43783</v>
      </c>
      <c r="M636" s="1" t="s">
        <v>0</v>
      </c>
      <c r="N636" s="1" t="s">
        <v>24</v>
      </c>
      <c r="O636" s="1"/>
      <c r="P636" s="2">
        <v>43852</v>
      </c>
      <c r="Q636" s="1" t="s">
        <v>25</v>
      </c>
    </row>
    <row r="637" spans="1:17" x14ac:dyDescent="0.25">
      <c r="A637" s="1" t="s">
        <v>318</v>
      </c>
      <c r="B637" t="s">
        <v>364</v>
      </c>
      <c r="C637">
        <v>1</v>
      </c>
      <c r="D637" s="1" t="s">
        <v>20</v>
      </c>
      <c r="E637" s="1" t="s">
        <v>21</v>
      </c>
      <c r="F637" s="2">
        <v>43326</v>
      </c>
      <c r="G637" s="2">
        <v>44240</v>
      </c>
      <c r="H637" s="1" t="s">
        <v>131</v>
      </c>
      <c r="I637" s="1" t="s">
        <v>33</v>
      </c>
      <c r="J637" s="1" t="s">
        <v>57</v>
      </c>
      <c r="K637">
        <v>68639.38</v>
      </c>
      <c r="L637" s="2">
        <v>43418</v>
      </c>
      <c r="M637" s="1" t="s">
        <v>0</v>
      </c>
      <c r="N637" s="1" t="s">
        <v>24</v>
      </c>
      <c r="O637" s="1"/>
      <c r="P637" s="2">
        <v>43852</v>
      </c>
      <c r="Q637" s="1" t="s">
        <v>25</v>
      </c>
    </row>
    <row r="638" spans="1:17" x14ac:dyDescent="0.25">
      <c r="A638" s="1" t="s">
        <v>318</v>
      </c>
      <c r="B638" t="s">
        <v>364</v>
      </c>
      <c r="C638">
        <v>1</v>
      </c>
      <c r="D638" s="1" t="s">
        <v>20</v>
      </c>
      <c r="E638" s="1" t="s">
        <v>21</v>
      </c>
      <c r="F638" s="2">
        <v>43326</v>
      </c>
      <c r="G638" s="2">
        <v>44240</v>
      </c>
      <c r="H638" s="1" t="s">
        <v>131</v>
      </c>
      <c r="I638" s="1" t="s">
        <v>33</v>
      </c>
      <c r="J638" s="1" t="s">
        <v>57</v>
      </c>
      <c r="K638">
        <v>68639.38</v>
      </c>
      <c r="L638" s="2">
        <v>43510</v>
      </c>
      <c r="M638" s="1" t="s">
        <v>0</v>
      </c>
      <c r="N638" s="1" t="s">
        <v>24</v>
      </c>
      <c r="O638" s="1"/>
      <c r="P638" s="2">
        <v>43852</v>
      </c>
      <c r="Q638" s="1" t="s">
        <v>25</v>
      </c>
    </row>
    <row r="639" spans="1:17" x14ac:dyDescent="0.25">
      <c r="A639" s="1" t="s">
        <v>318</v>
      </c>
      <c r="B639" t="s">
        <v>364</v>
      </c>
      <c r="C639">
        <v>1</v>
      </c>
      <c r="D639" s="1" t="s">
        <v>20</v>
      </c>
      <c r="E639" s="1" t="s">
        <v>21</v>
      </c>
      <c r="F639" s="2">
        <v>43326</v>
      </c>
      <c r="G639" s="2">
        <v>44240</v>
      </c>
      <c r="H639" s="1" t="s">
        <v>131</v>
      </c>
      <c r="I639" s="1" t="s">
        <v>33</v>
      </c>
      <c r="J639" s="1" t="s">
        <v>57</v>
      </c>
      <c r="K639">
        <v>68639.38</v>
      </c>
      <c r="L639" s="2">
        <v>43599</v>
      </c>
      <c r="M639" s="1" t="s">
        <v>0</v>
      </c>
      <c r="N639" s="1" t="s">
        <v>24</v>
      </c>
      <c r="O639" s="1"/>
      <c r="P639" s="2">
        <v>43852</v>
      </c>
      <c r="Q639" s="1" t="s">
        <v>25</v>
      </c>
    </row>
    <row r="640" spans="1:17" x14ac:dyDescent="0.25">
      <c r="A640" s="1" t="s">
        <v>318</v>
      </c>
      <c r="B640" t="s">
        <v>364</v>
      </c>
      <c r="C640">
        <v>1</v>
      </c>
      <c r="D640" s="1" t="s">
        <v>20</v>
      </c>
      <c r="E640" s="1" t="s">
        <v>21</v>
      </c>
      <c r="F640" s="2">
        <v>43326</v>
      </c>
      <c r="G640" s="2">
        <v>44240</v>
      </c>
      <c r="H640" s="1" t="s">
        <v>131</v>
      </c>
      <c r="I640" s="1" t="s">
        <v>33</v>
      </c>
      <c r="J640" s="1" t="s">
        <v>57</v>
      </c>
      <c r="K640">
        <v>68639.38</v>
      </c>
      <c r="L640" s="2">
        <v>43691</v>
      </c>
      <c r="M640" s="1" t="s">
        <v>0</v>
      </c>
      <c r="N640" s="1" t="s">
        <v>24</v>
      </c>
      <c r="O640" s="1"/>
      <c r="P640" s="2">
        <v>43852</v>
      </c>
      <c r="Q640" s="1" t="s">
        <v>25</v>
      </c>
    </row>
    <row r="641" spans="1:17" x14ac:dyDescent="0.25">
      <c r="A641" s="1" t="s">
        <v>318</v>
      </c>
      <c r="B641" t="s">
        <v>364</v>
      </c>
      <c r="C641">
        <v>1</v>
      </c>
      <c r="D641" s="1" t="s">
        <v>20</v>
      </c>
      <c r="E641" s="1" t="s">
        <v>21</v>
      </c>
      <c r="F641" s="2">
        <v>43326</v>
      </c>
      <c r="G641" s="2">
        <v>44240</v>
      </c>
      <c r="H641" s="1" t="s">
        <v>131</v>
      </c>
      <c r="I641" s="1" t="s">
        <v>33</v>
      </c>
      <c r="J641" s="1" t="s">
        <v>57</v>
      </c>
      <c r="K641">
        <v>99839.08</v>
      </c>
      <c r="L641" s="2">
        <v>43326</v>
      </c>
      <c r="M641" s="1" t="s">
        <v>0</v>
      </c>
      <c r="N641" s="1" t="s">
        <v>24</v>
      </c>
      <c r="O641" s="1"/>
      <c r="P641" s="2">
        <v>43852</v>
      </c>
      <c r="Q641" s="1" t="s">
        <v>25</v>
      </c>
    </row>
    <row r="642" spans="1:17" x14ac:dyDescent="0.25">
      <c r="A642" s="1" t="s">
        <v>318</v>
      </c>
      <c r="B642" t="s">
        <v>365</v>
      </c>
      <c r="C642">
        <v>1</v>
      </c>
      <c r="D642" s="1" t="s">
        <v>20</v>
      </c>
      <c r="E642" s="1" t="s">
        <v>21</v>
      </c>
      <c r="F642" s="2">
        <v>43368</v>
      </c>
      <c r="G642" s="2">
        <v>44098</v>
      </c>
      <c r="H642" s="1" t="s">
        <v>131</v>
      </c>
      <c r="I642" s="1" t="s">
        <v>33</v>
      </c>
      <c r="J642" s="1" t="s">
        <v>57</v>
      </c>
      <c r="K642">
        <v>65412.72</v>
      </c>
      <c r="L642" s="2">
        <v>43915</v>
      </c>
      <c r="M642" s="1" t="s">
        <v>0</v>
      </c>
      <c r="N642" s="1" t="s">
        <v>24</v>
      </c>
      <c r="O642" s="1"/>
      <c r="P642" s="2">
        <v>43852</v>
      </c>
      <c r="Q642" s="1" t="s">
        <v>25</v>
      </c>
    </row>
    <row r="643" spans="1:17" x14ac:dyDescent="0.25">
      <c r="A643" s="1" t="s">
        <v>318</v>
      </c>
      <c r="B643" t="s">
        <v>365</v>
      </c>
      <c r="C643">
        <v>1</v>
      </c>
      <c r="D643" s="1" t="s">
        <v>20</v>
      </c>
      <c r="E643" s="1" t="s">
        <v>21</v>
      </c>
      <c r="F643" s="2">
        <v>43368</v>
      </c>
      <c r="G643" s="2">
        <v>44098</v>
      </c>
      <c r="H643" s="1" t="s">
        <v>131</v>
      </c>
      <c r="I643" s="1" t="s">
        <v>33</v>
      </c>
      <c r="J643" s="1" t="s">
        <v>57</v>
      </c>
      <c r="K643">
        <v>83253.179999999993</v>
      </c>
      <c r="L643" s="2">
        <v>43459</v>
      </c>
      <c r="M643" s="1" t="s">
        <v>0</v>
      </c>
      <c r="N643" s="1" t="s">
        <v>24</v>
      </c>
      <c r="O643" s="1"/>
      <c r="P643" s="2">
        <v>43852</v>
      </c>
      <c r="Q643" s="1" t="s">
        <v>25</v>
      </c>
    </row>
    <row r="644" spans="1:17" x14ac:dyDescent="0.25">
      <c r="A644" s="1" t="s">
        <v>318</v>
      </c>
      <c r="B644" t="s">
        <v>365</v>
      </c>
      <c r="C644">
        <v>1</v>
      </c>
      <c r="D644" s="1" t="s">
        <v>20</v>
      </c>
      <c r="E644" s="1" t="s">
        <v>21</v>
      </c>
      <c r="F644" s="2">
        <v>43368</v>
      </c>
      <c r="G644" s="2">
        <v>44098</v>
      </c>
      <c r="H644" s="1" t="s">
        <v>131</v>
      </c>
      <c r="I644" s="1" t="s">
        <v>33</v>
      </c>
      <c r="J644" s="1" t="s">
        <v>57</v>
      </c>
      <c r="K644">
        <v>83253.179999999993</v>
      </c>
      <c r="L644" s="2">
        <v>43549</v>
      </c>
      <c r="M644" s="1" t="s">
        <v>0</v>
      </c>
      <c r="N644" s="1" t="s">
        <v>24</v>
      </c>
      <c r="O644" s="1"/>
      <c r="P644" s="2">
        <v>43852</v>
      </c>
      <c r="Q644" s="1" t="s">
        <v>25</v>
      </c>
    </row>
    <row r="645" spans="1:17" x14ac:dyDescent="0.25">
      <c r="A645" s="1" t="s">
        <v>318</v>
      </c>
      <c r="B645" t="s">
        <v>365</v>
      </c>
      <c r="C645">
        <v>1</v>
      </c>
      <c r="D645" s="1" t="s">
        <v>20</v>
      </c>
      <c r="E645" s="1" t="s">
        <v>21</v>
      </c>
      <c r="F645" s="2">
        <v>43368</v>
      </c>
      <c r="G645" s="2">
        <v>44098</v>
      </c>
      <c r="H645" s="1" t="s">
        <v>131</v>
      </c>
      <c r="I645" s="1" t="s">
        <v>33</v>
      </c>
      <c r="J645" s="1" t="s">
        <v>57</v>
      </c>
      <c r="K645">
        <v>83253.179999999993</v>
      </c>
      <c r="L645" s="2">
        <v>43641</v>
      </c>
      <c r="M645" s="1" t="s">
        <v>0</v>
      </c>
      <c r="N645" s="1" t="s">
        <v>24</v>
      </c>
      <c r="O645" s="1"/>
      <c r="P645" s="2">
        <v>43852</v>
      </c>
      <c r="Q645" s="1" t="s">
        <v>25</v>
      </c>
    </row>
    <row r="646" spans="1:17" x14ac:dyDescent="0.25">
      <c r="A646" s="1" t="s">
        <v>318</v>
      </c>
      <c r="B646" t="s">
        <v>365</v>
      </c>
      <c r="C646">
        <v>1</v>
      </c>
      <c r="D646" s="1" t="s">
        <v>20</v>
      </c>
      <c r="E646" s="1" t="s">
        <v>21</v>
      </c>
      <c r="F646" s="2">
        <v>43368</v>
      </c>
      <c r="G646" s="2">
        <v>44098</v>
      </c>
      <c r="H646" s="1" t="s">
        <v>131</v>
      </c>
      <c r="I646" s="1" t="s">
        <v>33</v>
      </c>
      <c r="J646" s="1" t="s">
        <v>57</v>
      </c>
      <c r="K646">
        <v>83253.179999999993</v>
      </c>
      <c r="L646" s="2">
        <v>43733</v>
      </c>
      <c r="M646" s="1" t="s">
        <v>0</v>
      </c>
      <c r="N646" s="1" t="s">
        <v>24</v>
      </c>
      <c r="O646" s="1"/>
      <c r="P646" s="2">
        <v>43852</v>
      </c>
      <c r="Q646" s="1" t="s">
        <v>25</v>
      </c>
    </row>
    <row r="647" spans="1:17" x14ac:dyDescent="0.25">
      <c r="A647" s="1" t="s">
        <v>318</v>
      </c>
      <c r="B647" t="s">
        <v>365</v>
      </c>
      <c r="C647">
        <v>1</v>
      </c>
      <c r="D647" s="1" t="s">
        <v>20</v>
      </c>
      <c r="E647" s="1" t="s">
        <v>21</v>
      </c>
      <c r="F647" s="2">
        <v>43368</v>
      </c>
      <c r="G647" s="2">
        <v>44098</v>
      </c>
      <c r="H647" s="1" t="s">
        <v>131</v>
      </c>
      <c r="I647" s="1" t="s">
        <v>33</v>
      </c>
      <c r="J647" s="1" t="s">
        <v>57</v>
      </c>
      <c r="K647">
        <v>83253.179999999993</v>
      </c>
      <c r="L647" s="2">
        <v>43824</v>
      </c>
      <c r="M647" s="1" t="s">
        <v>0</v>
      </c>
      <c r="N647" s="1" t="s">
        <v>24</v>
      </c>
      <c r="O647" s="1"/>
      <c r="P647" s="2">
        <v>43852</v>
      </c>
      <c r="Q647" s="1" t="s">
        <v>25</v>
      </c>
    </row>
    <row r="648" spans="1:17" x14ac:dyDescent="0.25">
      <c r="A648" s="1" t="s">
        <v>318</v>
      </c>
      <c r="B648" t="s">
        <v>365</v>
      </c>
      <c r="C648">
        <v>1</v>
      </c>
      <c r="D648" s="1" t="s">
        <v>20</v>
      </c>
      <c r="E648" s="1" t="s">
        <v>21</v>
      </c>
      <c r="F648" s="2">
        <v>43368</v>
      </c>
      <c r="G648" s="2">
        <v>44098</v>
      </c>
      <c r="H648" s="1" t="s">
        <v>131</v>
      </c>
      <c r="I648" s="1" t="s">
        <v>33</v>
      </c>
      <c r="J648" s="1" t="s">
        <v>57</v>
      </c>
      <c r="K648">
        <v>112986.38</v>
      </c>
      <c r="L648" s="2">
        <v>43368</v>
      </c>
      <c r="M648" s="1" t="s">
        <v>0</v>
      </c>
      <c r="N648" s="1" t="s">
        <v>24</v>
      </c>
      <c r="O648" s="1"/>
      <c r="P648" s="2">
        <v>43852</v>
      </c>
      <c r="Q648" s="1" t="s">
        <v>25</v>
      </c>
    </row>
    <row r="649" spans="1:17" x14ac:dyDescent="0.25">
      <c r="A649" s="1" t="s">
        <v>318</v>
      </c>
      <c r="B649" t="s">
        <v>368</v>
      </c>
      <c r="C649">
        <v>1</v>
      </c>
      <c r="D649" s="1" t="s">
        <v>20</v>
      </c>
      <c r="E649" s="1" t="s">
        <v>21</v>
      </c>
      <c r="F649" s="2">
        <v>43531</v>
      </c>
      <c r="G649" s="2">
        <v>43988</v>
      </c>
      <c r="H649" s="1" t="s">
        <v>131</v>
      </c>
      <c r="I649" s="1" t="s">
        <v>33</v>
      </c>
      <c r="J649" s="1" t="s">
        <v>57</v>
      </c>
      <c r="K649">
        <v>11360</v>
      </c>
      <c r="L649" s="2">
        <v>43531</v>
      </c>
      <c r="M649" s="1" t="s">
        <v>0</v>
      </c>
      <c r="N649" s="1" t="s">
        <v>24</v>
      </c>
      <c r="O649" s="1"/>
      <c r="P649" s="2">
        <v>43852</v>
      </c>
      <c r="Q649" s="1" t="s">
        <v>25</v>
      </c>
    </row>
    <row r="650" spans="1:17" x14ac:dyDescent="0.25">
      <c r="A650" s="1" t="s">
        <v>318</v>
      </c>
      <c r="B650" t="s">
        <v>370</v>
      </c>
      <c r="C650">
        <v>1</v>
      </c>
      <c r="D650" s="1" t="s">
        <v>20</v>
      </c>
      <c r="E650" s="1" t="s">
        <v>21</v>
      </c>
      <c r="F650" s="2">
        <v>43549</v>
      </c>
      <c r="G650" s="2">
        <v>44279</v>
      </c>
      <c r="H650" s="1" t="s">
        <v>131</v>
      </c>
      <c r="I650" s="1" t="s">
        <v>33</v>
      </c>
      <c r="J650" s="1" t="s">
        <v>57</v>
      </c>
      <c r="K650">
        <v>120474.73</v>
      </c>
      <c r="L650" s="2">
        <v>44173</v>
      </c>
      <c r="M650" s="1" t="s">
        <v>0</v>
      </c>
      <c r="N650" s="1" t="s">
        <v>24</v>
      </c>
      <c r="O650" s="1"/>
      <c r="P650" s="2">
        <v>43852</v>
      </c>
      <c r="Q650" s="1" t="s">
        <v>25</v>
      </c>
    </row>
    <row r="651" spans="1:17" x14ac:dyDescent="0.25">
      <c r="A651" s="1" t="s">
        <v>318</v>
      </c>
      <c r="B651" t="s">
        <v>370</v>
      </c>
      <c r="C651">
        <v>1</v>
      </c>
      <c r="D651" s="1" t="s">
        <v>20</v>
      </c>
      <c r="E651" s="1" t="s">
        <v>21</v>
      </c>
      <c r="F651" s="2">
        <v>43549</v>
      </c>
      <c r="G651" s="2">
        <v>44279</v>
      </c>
      <c r="H651" s="1" t="s">
        <v>131</v>
      </c>
      <c r="I651" s="1" t="s">
        <v>33</v>
      </c>
      <c r="J651" s="1" t="s">
        <v>57</v>
      </c>
      <c r="K651">
        <v>120474.73</v>
      </c>
      <c r="L651" s="2">
        <v>44173</v>
      </c>
      <c r="M651" s="1" t="s">
        <v>0</v>
      </c>
      <c r="N651" s="1" t="s">
        <v>24</v>
      </c>
      <c r="O651" s="1"/>
      <c r="P651" s="2">
        <v>43852</v>
      </c>
      <c r="Q651" s="1" t="s">
        <v>25</v>
      </c>
    </row>
    <row r="652" spans="1:17" x14ac:dyDescent="0.25">
      <c r="A652" s="1" t="s">
        <v>318</v>
      </c>
      <c r="B652" t="s">
        <v>370</v>
      </c>
      <c r="C652">
        <v>1</v>
      </c>
      <c r="D652" s="1" t="s">
        <v>20</v>
      </c>
      <c r="E652" s="1" t="s">
        <v>21</v>
      </c>
      <c r="F652" s="2">
        <v>43549</v>
      </c>
      <c r="G652" s="2">
        <v>44279</v>
      </c>
      <c r="H652" s="1" t="s">
        <v>131</v>
      </c>
      <c r="I652" s="1" t="s">
        <v>33</v>
      </c>
      <c r="J652" s="1" t="s">
        <v>57</v>
      </c>
      <c r="K652">
        <v>153332.03</v>
      </c>
      <c r="L652" s="2">
        <v>43861</v>
      </c>
      <c r="M652" s="1" t="s">
        <v>0</v>
      </c>
      <c r="N652" s="1" t="s">
        <v>24</v>
      </c>
      <c r="O652" s="1"/>
      <c r="P652" s="2">
        <v>43852</v>
      </c>
      <c r="Q652" s="1" t="s">
        <v>25</v>
      </c>
    </row>
    <row r="653" spans="1:17" x14ac:dyDescent="0.25">
      <c r="A653" s="1" t="s">
        <v>318</v>
      </c>
      <c r="B653" t="s">
        <v>370</v>
      </c>
      <c r="C653">
        <v>1</v>
      </c>
      <c r="D653" s="1" t="s">
        <v>20</v>
      </c>
      <c r="E653" s="1" t="s">
        <v>21</v>
      </c>
      <c r="F653" s="2">
        <v>43549</v>
      </c>
      <c r="G653" s="2">
        <v>44279</v>
      </c>
      <c r="H653" s="1" t="s">
        <v>131</v>
      </c>
      <c r="I653" s="1" t="s">
        <v>33</v>
      </c>
      <c r="J653" s="1" t="s">
        <v>57</v>
      </c>
      <c r="K653">
        <v>153332.03</v>
      </c>
      <c r="L653" s="2">
        <v>43965</v>
      </c>
      <c r="M653" s="1" t="s">
        <v>0</v>
      </c>
      <c r="N653" s="1" t="s">
        <v>24</v>
      </c>
      <c r="O653" s="1"/>
      <c r="P653" s="2">
        <v>43852</v>
      </c>
      <c r="Q653" s="1" t="s">
        <v>25</v>
      </c>
    </row>
    <row r="654" spans="1:17" x14ac:dyDescent="0.25">
      <c r="A654" s="1" t="s">
        <v>318</v>
      </c>
      <c r="B654" t="s">
        <v>370</v>
      </c>
      <c r="C654">
        <v>1</v>
      </c>
      <c r="D654" s="1" t="s">
        <v>20</v>
      </c>
      <c r="E654" s="1" t="s">
        <v>21</v>
      </c>
      <c r="F654" s="2">
        <v>43549</v>
      </c>
      <c r="G654" s="2">
        <v>44279</v>
      </c>
      <c r="H654" s="1" t="s">
        <v>131</v>
      </c>
      <c r="I654" s="1" t="s">
        <v>33</v>
      </c>
      <c r="J654" s="1" t="s">
        <v>57</v>
      </c>
      <c r="K654">
        <v>153332.03</v>
      </c>
      <c r="L654" s="2">
        <v>44069</v>
      </c>
      <c r="M654" s="1" t="s">
        <v>0</v>
      </c>
      <c r="N654" s="1" t="s">
        <v>24</v>
      </c>
      <c r="O654" s="1"/>
      <c r="P654" s="2">
        <v>43852</v>
      </c>
      <c r="Q654" s="1" t="s">
        <v>25</v>
      </c>
    </row>
    <row r="655" spans="1:17" x14ac:dyDescent="0.25">
      <c r="A655" s="1" t="s">
        <v>318</v>
      </c>
      <c r="B655" t="s">
        <v>370</v>
      </c>
      <c r="C655">
        <v>1</v>
      </c>
      <c r="D655" s="1" t="s">
        <v>20</v>
      </c>
      <c r="E655" s="1" t="s">
        <v>21</v>
      </c>
      <c r="F655" s="2">
        <v>43549</v>
      </c>
      <c r="G655" s="2">
        <v>44279</v>
      </c>
      <c r="H655" s="1" t="s">
        <v>131</v>
      </c>
      <c r="I655" s="1" t="s">
        <v>33</v>
      </c>
      <c r="J655" s="1" t="s">
        <v>57</v>
      </c>
      <c r="K655">
        <v>153332.03</v>
      </c>
      <c r="L655" s="2">
        <v>43653</v>
      </c>
      <c r="M655" s="1" t="s">
        <v>0</v>
      </c>
      <c r="N655" s="1" t="s">
        <v>24</v>
      </c>
      <c r="O655" s="1"/>
      <c r="P655" s="2">
        <v>43852</v>
      </c>
      <c r="Q655" s="1" t="s">
        <v>25</v>
      </c>
    </row>
    <row r="656" spans="1:17" x14ac:dyDescent="0.25">
      <c r="A656" s="1" t="s">
        <v>318</v>
      </c>
      <c r="B656" t="s">
        <v>370</v>
      </c>
      <c r="C656">
        <v>1</v>
      </c>
      <c r="D656" s="1" t="s">
        <v>20</v>
      </c>
      <c r="E656" s="1" t="s">
        <v>21</v>
      </c>
      <c r="F656" s="2">
        <v>43549</v>
      </c>
      <c r="G656" s="2">
        <v>44279</v>
      </c>
      <c r="H656" s="1" t="s">
        <v>131</v>
      </c>
      <c r="I656" s="1" t="s">
        <v>33</v>
      </c>
      <c r="J656" s="1" t="s">
        <v>57</v>
      </c>
      <c r="K656">
        <v>153332.03</v>
      </c>
      <c r="L656" s="2">
        <v>43757</v>
      </c>
      <c r="M656" s="1" t="s">
        <v>0</v>
      </c>
      <c r="N656" s="1" t="s">
        <v>24</v>
      </c>
      <c r="O656" s="1"/>
      <c r="P656" s="2">
        <v>43852</v>
      </c>
      <c r="Q656" s="1" t="s">
        <v>25</v>
      </c>
    </row>
    <row r="657" spans="1:17" x14ac:dyDescent="0.25">
      <c r="A657" s="1" t="s">
        <v>318</v>
      </c>
      <c r="B657" t="s">
        <v>370</v>
      </c>
      <c r="C657">
        <v>1</v>
      </c>
      <c r="D657" s="1" t="s">
        <v>20</v>
      </c>
      <c r="E657" s="1" t="s">
        <v>21</v>
      </c>
      <c r="F657" s="2">
        <v>43549</v>
      </c>
      <c r="G657" s="2">
        <v>44279</v>
      </c>
      <c r="H657" s="1" t="s">
        <v>131</v>
      </c>
      <c r="I657" s="1" t="s">
        <v>33</v>
      </c>
      <c r="J657" s="1" t="s">
        <v>57</v>
      </c>
      <c r="K657">
        <v>208093.46</v>
      </c>
      <c r="L657" s="2">
        <v>43549</v>
      </c>
      <c r="M657" s="1" t="s">
        <v>0</v>
      </c>
      <c r="N657" s="1" t="s">
        <v>24</v>
      </c>
      <c r="O657" s="1"/>
      <c r="P657" s="2">
        <v>43852</v>
      </c>
      <c r="Q657" s="1" t="s">
        <v>25</v>
      </c>
    </row>
    <row r="658" spans="1:17" x14ac:dyDescent="0.25">
      <c r="A658" s="1" t="s">
        <v>318</v>
      </c>
      <c r="B658" t="s">
        <v>371</v>
      </c>
      <c r="C658">
        <v>1</v>
      </c>
      <c r="D658" s="1" t="s">
        <v>20</v>
      </c>
      <c r="E658" s="1" t="s">
        <v>21</v>
      </c>
      <c r="F658" s="2">
        <v>43514</v>
      </c>
      <c r="G658" s="2">
        <v>43878</v>
      </c>
      <c r="H658" s="1" t="s">
        <v>131</v>
      </c>
      <c r="I658" s="1" t="s">
        <v>33</v>
      </c>
      <c r="J658" s="1" t="s">
        <v>57</v>
      </c>
      <c r="K658">
        <v>19113.41</v>
      </c>
      <c r="L658" s="2">
        <v>43514</v>
      </c>
      <c r="M658" s="1" t="s">
        <v>0</v>
      </c>
      <c r="N658" s="1" t="s">
        <v>24</v>
      </c>
      <c r="O658" s="1"/>
      <c r="P658" s="2">
        <v>43852</v>
      </c>
      <c r="Q658" s="1" t="s">
        <v>25</v>
      </c>
    </row>
    <row r="659" spans="1:17" x14ac:dyDescent="0.25">
      <c r="A659" s="1" t="s">
        <v>239</v>
      </c>
      <c r="B659" t="s">
        <v>278</v>
      </c>
      <c r="C659">
        <v>1</v>
      </c>
      <c r="D659" s="1" t="s">
        <v>20</v>
      </c>
      <c r="E659" s="1" t="s">
        <v>21</v>
      </c>
      <c r="F659" s="2">
        <v>43029</v>
      </c>
      <c r="G659" s="2">
        <v>43393</v>
      </c>
      <c r="H659" s="1" t="s">
        <v>32</v>
      </c>
      <c r="I659" s="1" t="s">
        <v>33</v>
      </c>
      <c r="J659" s="1" t="s">
        <v>57</v>
      </c>
      <c r="K659">
        <v>10118.39</v>
      </c>
      <c r="L659" s="2">
        <v>43029</v>
      </c>
      <c r="M659" s="1" t="s">
        <v>0</v>
      </c>
      <c r="N659" s="1" t="s">
        <v>24</v>
      </c>
      <c r="O659" s="1"/>
      <c r="P659" s="2">
        <v>43852</v>
      </c>
      <c r="Q659" s="1" t="s">
        <v>25</v>
      </c>
    </row>
    <row r="660" spans="1:17" x14ac:dyDescent="0.25">
      <c r="A660" s="1" t="s">
        <v>239</v>
      </c>
      <c r="B660" t="s">
        <v>279</v>
      </c>
      <c r="C660">
        <v>1</v>
      </c>
      <c r="D660" s="1" t="s">
        <v>20</v>
      </c>
      <c r="E660" s="1" t="s">
        <v>21</v>
      </c>
      <c r="F660" s="2">
        <v>43029</v>
      </c>
      <c r="G660" s="2">
        <v>43393</v>
      </c>
      <c r="H660" s="1" t="s">
        <v>34</v>
      </c>
      <c r="I660" s="1" t="s">
        <v>33</v>
      </c>
      <c r="J660" s="1" t="s">
        <v>57</v>
      </c>
      <c r="K660">
        <v>2254.63</v>
      </c>
      <c r="L660" s="2">
        <v>43029</v>
      </c>
      <c r="M660" s="1" t="s">
        <v>0</v>
      </c>
      <c r="N660" s="1" t="s">
        <v>24</v>
      </c>
      <c r="O660" s="1"/>
      <c r="P660" s="2">
        <v>43852</v>
      </c>
      <c r="Q660" s="1" t="s">
        <v>25</v>
      </c>
    </row>
    <row r="661" spans="1:17" x14ac:dyDescent="0.25">
      <c r="A661" s="1" t="s">
        <v>239</v>
      </c>
      <c r="B661" t="s">
        <v>274</v>
      </c>
      <c r="C661">
        <v>1</v>
      </c>
      <c r="D661" s="1" t="s">
        <v>20</v>
      </c>
      <c r="E661" s="1" t="s">
        <v>21</v>
      </c>
      <c r="F661" s="2">
        <v>43524</v>
      </c>
      <c r="G661" s="2">
        <v>43612</v>
      </c>
      <c r="H661" s="1" t="s">
        <v>131</v>
      </c>
      <c r="I661" s="1" t="s">
        <v>33</v>
      </c>
      <c r="J661" s="1" t="s">
        <v>57</v>
      </c>
      <c r="K661">
        <v>21929.45</v>
      </c>
      <c r="L661" s="2">
        <v>43525</v>
      </c>
      <c r="M661" s="1" t="s">
        <v>0</v>
      </c>
      <c r="N661" s="1" t="s">
        <v>23</v>
      </c>
      <c r="O661" s="1"/>
      <c r="P661" s="2">
        <v>43852</v>
      </c>
      <c r="Q661" s="1" t="s">
        <v>25</v>
      </c>
    </row>
    <row r="662" spans="1:17" x14ac:dyDescent="0.25">
      <c r="A662" s="1" t="s">
        <v>239</v>
      </c>
      <c r="B662" t="s">
        <v>277</v>
      </c>
      <c r="C662">
        <v>1</v>
      </c>
      <c r="D662" s="1" t="s">
        <v>20</v>
      </c>
      <c r="E662" s="1" t="s">
        <v>21</v>
      </c>
      <c r="F662" s="2">
        <v>42636</v>
      </c>
      <c r="G662" s="2">
        <v>43730</v>
      </c>
      <c r="H662" s="1" t="s">
        <v>131</v>
      </c>
      <c r="I662" s="1" t="s">
        <v>33</v>
      </c>
      <c r="J662" s="1" t="s">
        <v>28</v>
      </c>
      <c r="K662">
        <v>31589.25</v>
      </c>
      <c r="L662" s="2">
        <v>43092</v>
      </c>
      <c r="M662" s="1" t="s">
        <v>0</v>
      </c>
      <c r="N662" s="1" t="s">
        <v>43</v>
      </c>
      <c r="O662" s="1"/>
      <c r="P662" s="2">
        <v>43852</v>
      </c>
      <c r="Q662" s="1" t="s">
        <v>25</v>
      </c>
    </row>
    <row r="663" spans="1:17" x14ac:dyDescent="0.25">
      <c r="A663" s="1" t="s">
        <v>239</v>
      </c>
      <c r="B663" t="s">
        <v>277</v>
      </c>
      <c r="C663">
        <v>1</v>
      </c>
      <c r="D663" s="1" t="s">
        <v>20</v>
      </c>
      <c r="E663" s="1" t="s">
        <v>21</v>
      </c>
      <c r="F663" s="2">
        <v>42636</v>
      </c>
      <c r="G663" s="2">
        <v>43730</v>
      </c>
      <c r="H663" s="1" t="s">
        <v>131</v>
      </c>
      <c r="I663" s="1" t="s">
        <v>33</v>
      </c>
      <c r="J663" s="1" t="s">
        <v>28</v>
      </c>
      <c r="K663">
        <v>31589.25</v>
      </c>
      <c r="L663" s="2">
        <v>43182</v>
      </c>
      <c r="M663" s="1" t="s">
        <v>0</v>
      </c>
      <c r="N663" s="1" t="s">
        <v>43</v>
      </c>
      <c r="O663" s="1"/>
      <c r="P663" s="2">
        <v>43852</v>
      </c>
      <c r="Q663" s="1" t="s">
        <v>25</v>
      </c>
    </row>
    <row r="664" spans="1:17" x14ac:dyDescent="0.25">
      <c r="A664" s="1" t="s">
        <v>239</v>
      </c>
      <c r="B664" t="s">
        <v>277</v>
      </c>
      <c r="C664">
        <v>1</v>
      </c>
      <c r="D664" s="1" t="s">
        <v>20</v>
      </c>
      <c r="E664" s="1" t="s">
        <v>21</v>
      </c>
      <c r="F664" s="2">
        <v>42636</v>
      </c>
      <c r="G664" s="2">
        <v>43730</v>
      </c>
      <c r="H664" s="1" t="s">
        <v>131</v>
      </c>
      <c r="I664" s="1" t="s">
        <v>33</v>
      </c>
      <c r="J664" s="1" t="s">
        <v>28</v>
      </c>
      <c r="K664">
        <v>31589.25</v>
      </c>
      <c r="L664" s="2">
        <v>43274</v>
      </c>
      <c r="M664" s="1" t="s">
        <v>0</v>
      </c>
      <c r="N664" s="1" t="s">
        <v>43</v>
      </c>
      <c r="O664" s="1"/>
      <c r="P664" s="2">
        <v>43852</v>
      </c>
      <c r="Q664" s="1" t="s">
        <v>25</v>
      </c>
    </row>
    <row r="665" spans="1:17" x14ac:dyDescent="0.25">
      <c r="A665" s="1" t="s">
        <v>239</v>
      </c>
      <c r="B665" t="s">
        <v>277</v>
      </c>
      <c r="C665">
        <v>1</v>
      </c>
      <c r="D665" s="1" t="s">
        <v>20</v>
      </c>
      <c r="E665" s="1" t="s">
        <v>21</v>
      </c>
      <c r="F665" s="2">
        <v>42636</v>
      </c>
      <c r="G665" s="2">
        <v>43730</v>
      </c>
      <c r="H665" s="1" t="s">
        <v>131</v>
      </c>
      <c r="I665" s="1" t="s">
        <v>33</v>
      </c>
      <c r="J665" s="1" t="s">
        <v>28</v>
      </c>
      <c r="K665">
        <v>31589.25</v>
      </c>
      <c r="L665" s="2">
        <v>43366</v>
      </c>
      <c r="M665" s="1" t="s">
        <v>0</v>
      </c>
      <c r="N665" s="1" t="s">
        <v>43</v>
      </c>
      <c r="O665" s="1"/>
      <c r="P665" s="2">
        <v>43852</v>
      </c>
      <c r="Q665" s="1" t="s">
        <v>25</v>
      </c>
    </row>
    <row r="666" spans="1:17" x14ac:dyDescent="0.25">
      <c r="A666" s="1" t="s">
        <v>239</v>
      </c>
      <c r="B666" t="s">
        <v>277</v>
      </c>
      <c r="C666">
        <v>1</v>
      </c>
      <c r="D666" s="1" t="s">
        <v>20</v>
      </c>
      <c r="E666" s="1" t="s">
        <v>21</v>
      </c>
      <c r="F666" s="2">
        <v>42636</v>
      </c>
      <c r="G666" s="2">
        <v>43730</v>
      </c>
      <c r="H666" s="1" t="s">
        <v>131</v>
      </c>
      <c r="I666" s="1" t="s">
        <v>33</v>
      </c>
      <c r="J666" s="1" t="s">
        <v>28</v>
      </c>
      <c r="K666">
        <v>31589.25</v>
      </c>
      <c r="L666" s="2">
        <v>43457</v>
      </c>
      <c r="M666" s="1" t="s">
        <v>0</v>
      </c>
      <c r="N666" s="1" t="s">
        <v>43</v>
      </c>
      <c r="O666" s="1"/>
      <c r="P666" s="2">
        <v>43852</v>
      </c>
      <c r="Q666" s="1" t="s">
        <v>25</v>
      </c>
    </row>
    <row r="667" spans="1:17" x14ac:dyDescent="0.25">
      <c r="A667" s="1" t="s">
        <v>239</v>
      </c>
      <c r="B667" t="s">
        <v>277</v>
      </c>
      <c r="C667">
        <v>1</v>
      </c>
      <c r="D667" s="1" t="s">
        <v>20</v>
      </c>
      <c r="E667" s="1" t="s">
        <v>21</v>
      </c>
      <c r="F667" s="2">
        <v>42636</v>
      </c>
      <c r="G667" s="2">
        <v>43730</v>
      </c>
      <c r="H667" s="1" t="s">
        <v>131</v>
      </c>
      <c r="I667" s="1" t="s">
        <v>33</v>
      </c>
      <c r="J667" s="1" t="s">
        <v>28</v>
      </c>
      <c r="K667">
        <v>31589.25</v>
      </c>
      <c r="L667" s="2">
        <v>43547</v>
      </c>
      <c r="M667" s="1" t="s">
        <v>0</v>
      </c>
      <c r="N667" s="1" t="s">
        <v>43</v>
      </c>
      <c r="O667" s="1"/>
      <c r="P667" s="2">
        <v>43852</v>
      </c>
      <c r="Q667" s="1" t="s">
        <v>25</v>
      </c>
    </row>
    <row r="668" spans="1:17" x14ac:dyDescent="0.25">
      <c r="A668" s="1" t="s">
        <v>239</v>
      </c>
      <c r="B668" t="s">
        <v>277</v>
      </c>
      <c r="C668">
        <v>1</v>
      </c>
      <c r="D668" s="1" t="s">
        <v>20</v>
      </c>
      <c r="E668" s="1" t="s">
        <v>21</v>
      </c>
      <c r="F668" s="2">
        <v>42636</v>
      </c>
      <c r="G668" s="2">
        <v>43730</v>
      </c>
      <c r="H668" s="1" t="s">
        <v>131</v>
      </c>
      <c r="I668" s="1" t="s">
        <v>33</v>
      </c>
      <c r="J668" s="1" t="s">
        <v>28</v>
      </c>
      <c r="K668">
        <v>31589.3</v>
      </c>
      <c r="L668" s="2">
        <v>42727</v>
      </c>
      <c r="M668" s="1" t="s">
        <v>0</v>
      </c>
      <c r="N668" s="1" t="s">
        <v>43</v>
      </c>
      <c r="O668" s="1"/>
      <c r="P668" s="2">
        <v>43852</v>
      </c>
      <c r="Q668" s="1" t="s">
        <v>25</v>
      </c>
    </row>
    <row r="669" spans="1:17" x14ac:dyDescent="0.25">
      <c r="A669" s="1" t="s">
        <v>239</v>
      </c>
      <c r="B669" t="s">
        <v>277</v>
      </c>
      <c r="C669">
        <v>1</v>
      </c>
      <c r="D669" s="1" t="s">
        <v>20</v>
      </c>
      <c r="E669" s="1" t="s">
        <v>21</v>
      </c>
      <c r="F669" s="2">
        <v>42636</v>
      </c>
      <c r="G669" s="2">
        <v>43730</v>
      </c>
      <c r="H669" s="1" t="s">
        <v>131</v>
      </c>
      <c r="I669" s="1" t="s">
        <v>33</v>
      </c>
      <c r="J669" s="1" t="s">
        <v>28</v>
      </c>
      <c r="K669">
        <v>31589.3</v>
      </c>
      <c r="L669" s="2">
        <v>42817</v>
      </c>
      <c r="M669" s="1" t="s">
        <v>0</v>
      </c>
      <c r="N669" s="1" t="s">
        <v>43</v>
      </c>
      <c r="O669" s="1"/>
      <c r="P669" s="2">
        <v>43852</v>
      </c>
      <c r="Q669" s="1" t="s">
        <v>25</v>
      </c>
    </row>
    <row r="670" spans="1:17" x14ac:dyDescent="0.25">
      <c r="A670" s="1" t="s">
        <v>239</v>
      </c>
      <c r="B670" t="s">
        <v>277</v>
      </c>
      <c r="C670">
        <v>1</v>
      </c>
      <c r="D670" s="1" t="s">
        <v>20</v>
      </c>
      <c r="E670" s="1" t="s">
        <v>21</v>
      </c>
      <c r="F670" s="2">
        <v>42636</v>
      </c>
      <c r="G670" s="2">
        <v>43730</v>
      </c>
      <c r="H670" s="1" t="s">
        <v>131</v>
      </c>
      <c r="I670" s="1" t="s">
        <v>33</v>
      </c>
      <c r="J670" s="1" t="s">
        <v>28</v>
      </c>
      <c r="K670">
        <v>31589.3</v>
      </c>
      <c r="L670" s="2">
        <v>42909</v>
      </c>
      <c r="M670" s="1" t="s">
        <v>0</v>
      </c>
      <c r="N670" s="1" t="s">
        <v>43</v>
      </c>
      <c r="O670" s="1"/>
      <c r="P670" s="2">
        <v>43852</v>
      </c>
      <c r="Q670" s="1" t="s">
        <v>25</v>
      </c>
    </row>
    <row r="671" spans="1:17" x14ac:dyDescent="0.25">
      <c r="A671" s="1" t="s">
        <v>239</v>
      </c>
      <c r="B671" t="s">
        <v>277</v>
      </c>
      <c r="C671">
        <v>1</v>
      </c>
      <c r="D671" s="1" t="s">
        <v>20</v>
      </c>
      <c r="E671" s="1" t="s">
        <v>21</v>
      </c>
      <c r="F671" s="2">
        <v>42636</v>
      </c>
      <c r="G671" s="2">
        <v>43730</v>
      </c>
      <c r="H671" s="1" t="s">
        <v>131</v>
      </c>
      <c r="I671" s="1" t="s">
        <v>33</v>
      </c>
      <c r="J671" s="1" t="s">
        <v>28</v>
      </c>
      <c r="K671">
        <v>31589.3</v>
      </c>
      <c r="L671" s="2">
        <v>43001</v>
      </c>
      <c r="M671" s="1" t="s">
        <v>0</v>
      </c>
      <c r="N671" s="1" t="s">
        <v>43</v>
      </c>
      <c r="O671" s="1"/>
      <c r="P671" s="2">
        <v>43852</v>
      </c>
      <c r="Q671" s="1" t="s">
        <v>25</v>
      </c>
    </row>
    <row r="672" spans="1:17" x14ac:dyDescent="0.25">
      <c r="A672" s="1" t="s">
        <v>239</v>
      </c>
      <c r="B672" t="s">
        <v>277</v>
      </c>
      <c r="C672">
        <v>1</v>
      </c>
      <c r="D672" s="1" t="s">
        <v>20</v>
      </c>
      <c r="E672" s="1" t="s">
        <v>21</v>
      </c>
      <c r="F672" s="2">
        <v>42636</v>
      </c>
      <c r="G672" s="2">
        <v>43730</v>
      </c>
      <c r="H672" s="1" t="s">
        <v>131</v>
      </c>
      <c r="I672" s="1" t="s">
        <v>33</v>
      </c>
      <c r="J672" s="1" t="s">
        <v>28</v>
      </c>
      <c r="K672">
        <v>183374.9</v>
      </c>
      <c r="L672" s="2">
        <v>42636</v>
      </c>
      <c r="M672" s="1" t="s">
        <v>0</v>
      </c>
      <c r="N672" s="1" t="s">
        <v>43</v>
      </c>
      <c r="O672" s="1"/>
      <c r="P672" s="2">
        <v>43852</v>
      </c>
      <c r="Q672" s="1" t="s">
        <v>25</v>
      </c>
    </row>
    <row r="673" spans="1:17" x14ac:dyDescent="0.25">
      <c r="A673" s="1" t="s">
        <v>239</v>
      </c>
      <c r="B673" t="s">
        <v>285</v>
      </c>
      <c r="C673">
        <v>1</v>
      </c>
      <c r="D673" s="1" t="s">
        <v>20</v>
      </c>
      <c r="E673" s="1" t="s">
        <v>21</v>
      </c>
      <c r="F673" s="2">
        <v>42634</v>
      </c>
      <c r="G673" s="2">
        <v>44002</v>
      </c>
      <c r="H673" s="1" t="s">
        <v>131</v>
      </c>
      <c r="I673" s="1" t="s">
        <v>33</v>
      </c>
      <c r="J673" s="1" t="s">
        <v>57</v>
      </c>
      <c r="L673" s="2">
        <v>43364</v>
      </c>
      <c r="M673" s="1" t="s">
        <v>0</v>
      </c>
      <c r="N673" s="1" t="s">
        <v>43</v>
      </c>
      <c r="O673" s="1"/>
      <c r="P673" s="2">
        <v>43852</v>
      </c>
      <c r="Q673" s="1" t="s">
        <v>25</v>
      </c>
    </row>
    <row r="674" spans="1:17" x14ac:dyDescent="0.25">
      <c r="A674" s="1" t="s">
        <v>239</v>
      </c>
      <c r="B674" t="s">
        <v>285</v>
      </c>
      <c r="C674">
        <v>1</v>
      </c>
      <c r="D674" s="1" t="s">
        <v>20</v>
      </c>
      <c r="E674" s="1" t="s">
        <v>21</v>
      </c>
      <c r="F674" s="2">
        <v>42634</v>
      </c>
      <c r="G674" s="2">
        <v>44002</v>
      </c>
      <c r="H674" s="1" t="s">
        <v>131</v>
      </c>
      <c r="I674" s="1" t="s">
        <v>33</v>
      </c>
      <c r="J674" s="1" t="s">
        <v>57</v>
      </c>
      <c r="L674" s="2">
        <v>43455</v>
      </c>
      <c r="M674" s="1" t="s">
        <v>0</v>
      </c>
      <c r="N674" s="1" t="s">
        <v>43</v>
      </c>
      <c r="O674" s="1"/>
      <c r="P674" s="2">
        <v>43852</v>
      </c>
      <c r="Q674" s="1" t="s">
        <v>25</v>
      </c>
    </row>
    <row r="675" spans="1:17" x14ac:dyDescent="0.25">
      <c r="A675" s="1" t="s">
        <v>239</v>
      </c>
      <c r="B675" t="s">
        <v>282</v>
      </c>
      <c r="C675">
        <v>1</v>
      </c>
      <c r="D675" s="1" t="s">
        <v>20</v>
      </c>
      <c r="E675" s="1" t="s">
        <v>21</v>
      </c>
      <c r="F675" s="2">
        <v>43340</v>
      </c>
      <c r="G675" s="2">
        <v>44066</v>
      </c>
      <c r="H675" s="1" t="s">
        <v>131</v>
      </c>
      <c r="I675" s="1" t="s">
        <v>33</v>
      </c>
      <c r="J675" s="1" t="s">
        <v>28</v>
      </c>
      <c r="K675">
        <v>93516.75</v>
      </c>
      <c r="L675" s="2">
        <v>43958</v>
      </c>
      <c r="M675" s="1" t="s">
        <v>0</v>
      </c>
      <c r="N675" s="1" t="s">
        <v>24</v>
      </c>
      <c r="O675" s="1"/>
      <c r="P675" s="2">
        <v>43852</v>
      </c>
      <c r="Q675" s="1" t="s">
        <v>25</v>
      </c>
    </row>
    <row r="676" spans="1:17" x14ac:dyDescent="0.25">
      <c r="A676" s="1" t="s">
        <v>239</v>
      </c>
      <c r="B676" t="s">
        <v>282</v>
      </c>
      <c r="C676">
        <v>1</v>
      </c>
      <c r="D676" s="1" t="s">
        <v>20</v>
      </c>
      <c r="E676" s="1" t="s">
        <v>21</v>
      </c>
      <c r="F676" s="2">
        <v>43340</v>
      </c>
      <c r="G676" s="2">
        <v>44066</v>
      </c>
      <c r="H676" s="1" t="s">
        <v>131</v>
      </c>
      <c r="I676" s="1" t="s">
        <v>33</v>
      </c>
      <c r="J676" s="1" t="s">
        <v>28</v>
      </c>
      <c r="K676">
        <v>93516.75</v>
      </c>
      <c r="L676" s="2">
        <v>43958</v>
      </c>
      <c r="M676" s="1" t="s">
        <v>0</v>
      </c>
      <c r="N676" s="1" t="s">
        <v>24</v>
      </c>
      <c r="O676" s="1"/>
      <c r="P676" s="2">
        <v>43852</v>
      </c>
      <c r="Q676" s="1" t="s">
        <v>25</v>
      </c>
    </row>
    <row r="677" spans="1:17" x14ac:dyDescent="0.25">
      <c r="A677" s="1" t="s">
        <v>239</v>
      </c>
      <c r="B677" t="s">
        <v>282</v>
      </c>
      <c r="C677">
        <v>1</v>
      </c>
      <c r="D677" s="1" t="s">
        <v>20</v>
      </c>
      <c r="E677" s="1" t="s">
        <v>21</v>
      </c>
      <c r="F677" s="2">
        <v>43340</v>
      </c>
      <c r="G677" s="2">
        <v>44066</v>
      </c>
      <c r="H677" s="1" t="s">
        <v>131</v>
      </c>
      <c r="I677" s="1" t="s">
        <v>33</v>
      </c>
      <c r="J677" s="1" t="s">
        <v>28</v>
      </c>
      <c r="K677">
        <v>93516.75</v>
      </c>
      <c r="L677" s="2">
        <v>43958</v>
      </c>
      <c r="M677" s="1" t="s">
        <v>0</v>
      </c>
      <c r="N677" s="1" t="s">
        <v>24</v>
      </c>
      <c r="O677" s="1"/>
      <c r="P677" s="2">
        <v>43852</v>
      </c>
      <c r="Q677" s="1" t="s">
        <v>25</v>
      </c>
    </row>
    <row r="678" spans="1:17" x14ac:dyDescent="0.25">
      <c r="A678" s="1" t="s">
        <v>239</v>
      </c>
      <c r="B678" t="s">
        <v>282</v>
      </c>
      <c r="C678">
        <v>1</v>
      </c>
      <c r="D678" s="1" t="s">
        <v>20</v>
      </c>
      <c r="E678" s="1" t="s">
        <v>21</v>
      </c>
      <c r="F678" s="2">
        <v>43340</v>
      </c>
      <c r="G678" s="2">
        <v>44066</v>
      </c>
      <c r="H678" s="1" t="s">
        <v>131</v>
      </c>
      <c r="I678" s="1" t="s">
        <v>33</v>
      </c>
      <c r="J678" s="1" t="s">
        <v>28</v>
      </c>
      <c r="K678">
        <v>93517.25</v>
      </c>
      <c r="L678" s="2">
        <v>43855</v>
      </c>
      <c r="M678" s="1" t="s">
        <v>0</v>
      </c>
      <c r="N678" s="1" t="s">
        <v>24</v>
      </c>
      <c r="O678" s="1"/>
      <c r="P678" s="2">
        <v>43852</v>
      </c>
      <c r="Q678" s="1" t="s">
        <v>25</v>
      </c>
    </row>
    <row r="679" spans="1:17" x14ac:dyDescent="0.25">
      <c r="A679" s="1" t="s">
        <v>239</v>
      </c>
      <c r="B679" t="s">
        <v>282</v>
      </c>
      <c r="C679">
        <v>1</v>
      </c>
      <c r="D679" s="1" t="s">
        <v>20</v>
      </c>
      <c r="E679" s="1" t="s">
        <v>21</v>
      </c>
      <c r="F679" s="2">
        <v>43340</v>
      </c>
      <c r="G679" s="2">
        <v>44066</v>
      </c>
      <c r="H679" s="1" t="s">
        <v>131</v>
      </c>
      <c r="I679" s="1" t="s">
        <v>33</v>
      </c>
      <c r="J679" s="1" t="s">
        <v>28</v>
      </c>
      <c r="K679">
        <v>100710.88</v>
      </c>
      <c r="L679" s="2">
        <v>43443</v>
      </c>
      <c r="M679" s="1" t="s">
        <v>0</v>
      </c>
      <c r="N679" s="1" t="s">
        <v>24</v>
      </c>
      <c r="O679" s="1"/>
      <c r="P679" s="2">
        <v>43852</v>
      </c>
      <c r="Q679" s="1" t="s">
        <v>25</v>
      </c>
    </row>
    <row r="680" spans="1:17" x14ac:dyDescent="0.25">
      <c r="A680" s="1" t="s">
        <v>239</v>
      </c>
      <c r="B680" t="s">
        <v>282</v>
      </c>
      <c r="C680">
        <v>1</v>
      </c>
      <c r="D680" s="1" t="s">
        <v>20</v>
      </c>
      <c r="E680" s="1" t="s">
        <v>21</v>
      </c>
      <c r="F680" s="2">
        <v>43340</v>
      </c>
      <c r="G680" s="2">
        <v>44066</v>
      </c>
      <c r="H680" s="1" t="s">
        <v>131</v>
      </c>
      <c r="I680" s="1" t="s">
        <v>33</v>
      </c>
      <c r="J680" s="1" t="s">
        <v>28</v>
      </c>
      <c r="K680">
        <v>100710.88</v>
      </c>
      <c r="L680" s="2">
        <v>43546</v>
      </c>
      <c r="M680" s="1" t="s">
        <v>0</v>
      </c>
      <c r="N680" s="1" t="s">
        <v>24</v>
      </c>
      <c r="O680" s="1"/>
      <c r="P680" s="2">
        <v>43852</v>
      </c>
      <c r="Q680" s="1" t="s">
        <v>25</v>
      </c>
    </row>
    <row r="681" spans="1:17" x14ac:dyDescent="0.25">
      <c r="A681" s="1" t="s">
        <v>239</v>
      </c>
      <c r="B681" t="s">
        <v>282</v>
      </c>
      <c r="C681">
        <v>1</v>
      </c>
      <c r="D681" s="1" t="s">
        <v>20</v>
      </c>
      <c r="E681" s="1" t="s">
        <v>21</v>
      </c>
      <c r="F681" s="2">
        <v>43340</v>
      </c>
      <c r="G681" s="2">
        <v>44066</v>
      </c>
      <c r="H681" s="1" t="s">
        <v>131</v>
      </c>
      <c r="I681" s="1" t="s">
        <v>33</v>
      </c>
      <c r="J681" s="1" t="s">
        <v>28</v>
      </c>
      <c r="K681">
        <v>100710.88</v>
      </c>
      <c r="L681" s="2">
        <v>43649</v>
      </c>
      <c r="M681" s="1" t="s">
        <v>0</v>
      </c>
      <c r="N681" s="1" t="s">
        <v>24</v>
      </c>
      <c r="O681" s="1"/>
      <c r="P681" s="2">
        <v>43852</v>
      </c>
      <c r="Q681" s="1" t="s">
        <v>25</v>
      </c>
    </row>
    <row r="682" spans="1:17" x14ac:dyDescent="0.25">
      <c r="A682" s="1" t="s">
        <v>239</v>
      </c>
      <c r="B682" t="s">
        <v>282</v>
      </c>
      <c r="C682">
        <v>1</v>
      </c>
      <c r="D682" s="1" t="s">
        <v>20</v>
      </c>
      <c r="E682" s="1" t="s">
        <v>21</v>
      </c>
      <c r="F682" s="2">
        <v>43340</v>
      </c>
      <c r="G682" s="2">
        <v>44066</v>
      </c>
      <c r="H682" s="1" t="s">
        <v>131</v>
      </c>
      <c r="I682" s="1" t="s">
        <v>33</v>
      </c>
      <c r="J682" s="1" t="s">
        <v>28</v>
      </c>
      <c r="K682">
        <v>100710.88</v>
      </c>
      <c r="L682" s="2">
        <v>43752</v>
      </c>
      <c r="M682" s="1" t="s">
        <v>0</v>
      </c>
      <c r="N682" s="1" t="s">
        <v>24</v>
      </c>
      <c r="O682" s="1"/>
      <c r="P682" s="2">
        <v>43852</v>
      </c>
      <c r="Q682" s="1" t="s">
        <v>25</v>
      </c>
    </row>
    <row r="683" spans="1:17" x14ac:dyDescent="0.25">
      <c r="A683" s="1" t="s">
        <v>239</v>
      </c>
      <c r="B683" t="s">
        <v>282</v>
      </c>
      <c r="C683">
        <v>1</v>
      </c>
      <c r="D683" s="1" t="s">
        <v>20</v>
      </c>
      <c r="E683" s="1" t="s">
        <v>21</v>
      </c>
      <c r="F683" s="2">
        <v>43340</v>
      </c>
      <c r="G683" s="2">
        <v>44066</v>
      </c>
      <c r="H683" s="1" t="s">
        <v>131</v>
      </c>
      <c r="I683" s="1" t="s">
        <v>33</v>
      </c>
      <c r="J683" s="1" t="s">
        <v>28</v>
      </c>
      <c r="K683">
        <v>129485.38</v>
      </c>
      <c r="L683" s="2">
        <v>43340</v>
      </c>
      <c r="M683" s="1" t="s">
        <v>0</v>
      </c>
      <c r="N683" s="1" t="s">
        <v>24</v>
      </c>
      <c r="O683" s="1"/>
      <c r="P683" s="2">
        <v>43852</v>
      </c>
      <c r="Q683" s="1" t="s">
        <v>25</v>
      </c>
    </row>
    <row r="684" spans="1:17" x14ac:dyDescent="0.25">
      <c r="A684" s="1" t="s">
        <v>239</v>
      </c>
      <c r="B684" t="s">
        <v>275</v>
      </c>
      <c r="C684">
        <v>1</v>
      </c>
      <c r="D684" s="1" t="s">
        <v>20</v>
      </c>
      <c r="E684" s="1" t="s">
        <v>31</v>
      </c>
      <c r="F684" s="2">
        <v>42611</v>
      </c>
      <c r="G684" s="2">
        <v>43524</v>
      </c>
      <c r="H684" s="1" t="s">
        <v>131</v>
      </c>
      <c r="I684" s="1" t="s">
        <v>33</v>
      </c>
      <c r="J684" s="1" t="s">
        <v>57</v>
      </c>
      <c r="K684">
        <v>55777.3</v>
      </c>
      <c r="L684" s="2">
        <v>42611</v>
      </c>
      <c r="M684" s="1" t="s">
        <v>0</v>
      </c>
      <c r="N684" s="1" t="s">
        <v>24</v>
      </c>
      <c r="O684" s="1"/>
      <c r="P684" s="2">
        <v>43852</v>
      </c>
      <c r="Q684" s="1" t="s">
        <v>25</v>
      </c>
    </row>
    <row r="685" spans="1:17" x14ac:dyDescent="0.25">
      <c r="A685" s="1" t="s">
        <v>239</v>
      </c>
      <c r="B685" t="s">
        <v>266</v>
      </c>
      <c r="C685">
        <v>1</v>
      </c>
      <c r="D685" s="1" t="s">
        <v>20</v>
      </c>
      <c r="E685" s="1" t="s">
        <v>21</v>
      </c>
      <c r="F685" s="2">
        <v>43182</v>
      </c>
      <c r="G685" s="2">
        <v>44096</v>
      </c>
      <c r="H685" s="1" t="s">
        <v>131</v>
      </c>
      <c r="I685" s="1" t="s">
        <v>33</v>
      </c>
      <c r="J685" s="1" t="s">
        <v>57</v>
      </c>
      <c r="K685">
        <v>26763.4</v>
      </c>
      <c r="L685" s="2">
        <v>43822</v>
      </c>
      <c r="M685" s="1" t="s">
        <v>0</v>
      </c>
      <c r="N685" s="1" t="s">
        <v>24</v>
      </c>
      <c r="O685" s="1"/>
      <c r="P685" s="2">
        <v>43852</v>
      </c>
      <c r="Q685" s="1" t="s">
        <v>25</v>
      </c>
    </row>
    <row r="686" spans="1:17" x14ac:dyDescent="0.25">
      <c r="A686" s="1" t="s">
        <v>239</v>
      </c>
      <c r="B686" t="s">
        <v>266</v>
      </c>
      <c r="C686">
        <v>1</v>
      </c>
      <c r="D686" s="1" t="s">
        <v>20</v>
      </c>
      <c r="E686" s="1" t="s">
        <v>21</v>
      </c>
      <c r="F686" s="2">
        <v>43182</v>
      </c>
      <c r="G686" s="2">
        <v>44096</v>
      </c>
      <c r="H686" s="1" t="s">
        <v>131</v>
      </c>
      <c r="I686" s="1" t="s">
        <v>33</v>
      </c>
      <c r="J686" s="1" t="s">
        <v>57</v>
      </c>
      <c r="K686">
        <v>26763.4</v>
      </c>
      <c r="L686" s="2">
        <v>43913</v>
      </c>
      <c r="M686" s="1" t="s">
        <v>0</v>
      </c>
      <c r="N686" s="1" t="s">
        <v>24</v>
      </c>
      <c r="O686" s="1"/>
      <c r="P686" s="2">
        <v>43852</v>
      </c>
      <c r="Q686" s="1" t="s">
        <v>25</v>
      </c>
    </row>
    <row r="687" spans="1:17" x14ac:dyDescent="0.25">
      <c r="A687" s="1" t="s">
        <v>239</v>
      </c>
      <c r="B687" t="s">
        <v>266</v>
      </c>
      <c r="C687">
        <v>1</v>
      </c>
      <c r="D687" s="1" t="s">
        <v>20</v>
      </c>
      <c r="E687" s="1" t="s">
        <v>21</v>
      </c>
      <c r="F687" s="2">
        <v>43182</v>
      </c>
      <c r="G687" s="2">
        <v>44096</v>
      </c>
      <c r="H687" s="1" t="s">
        <v>131</v>
      </c>
      <c r="I687" s="1" t="s">
        <v>33</v>
      </c>
      <c r="J687" s="1" t="s">
        <v>57</v>
      </c>
      <c r="K687">
        <v>26763.439999999999</v>
      </c>
      <c r="L687" s="2">
        <v>43274</v>
      </c>
      <c r="M687" s="1" t="s">
        <v>0</v>
      </c>
      <c r="N687" s="1" t="s">
        <v>24</v>
      </c>
      <c r="O687" s="1"/>
      <c r="P687" s="2">
        <v>43852</v>
      </c>
      <c r="Q687" s="1" t="s">
        <v>25</v>
      </c>
    </row>
    <row r="688" spans="1:17" x14ac:dyDescent="0.25">
      <c r="A688" s="1" t="s">
        <v>239</v>
      </c>
      <c r="B688" t="s">
        <v>266</v>
      </c>
      <c r="C688">
        <v>1</v>
      </c>
      <c r="D688" s="1" t="s">
        <v>20</v>
      </c>
      <c r="E688" s="1" t="s">
        <v>21</v>
      </c>
      <c r="F688" s="2">
        <v>43182</v>
      </c>
      <c r="G688" s="2">
        <v>44096</v>
      </c>
      <c r="H688" s="1" t="s">
        <v>131</v>
      </c>
      <c r="I688" s="1" t="s">
        <v>33</v>
      </c>
      <c r="J688" s="1" t="s">
        <v>57</v>
      </c>
      <c r="K688">
        <v>26763.439999999999</v>
      </c>
      <c r="L688" s="2">
        <v>43366</v>
      </c>
      <c r="M688" s="1" t="s">
        <v>0</v>
      </c>
      <c r="N688" s="1" t="s">
        <v>24</v>
      </c>
      <c r="O688" s="1"/>
      <c r="P688" s="2">
        <v>43852</v>
      </c>
      <c r="Q688" s="1" t="s">
        <v>25</v>
      </c>
    </row>
    <row r="689" spans="1:17" x14ac:dyDescent="0.25">
      <c r="A689" s="1" t="s">
        <v>239</v>
      </c>
      <c r="B689" t="s">
        <v>266</v>
      </c>
      <c r="C689">
        <v>1</v>
      </c>
      <c r="D689" s="1" t="s">
        <v>20</v>
      </c>
      <c r="E689" s="1" t="s">
        <v>21</v>
      </c>
      <c r="F689" s="2">
        <v>43182</v>
      </c>
      <c r="G689" s="2">
        <v>44096</v>
      </c>
      <c r="H689" s="1" t="s">
        <v>131</v>
      </c>
      <c r="I689" s="1" t="s">
        <v>33</v>
      </c>
      <c r="J689" s="1" t="s">
        <v>57</v>
      </c>
      <c r="K689">
        <v>26763.439999999999</v>
      </c>
      <c r="L689" s="2">
        <v>43457</v>
      </c>
      <c r="M689" s="1" t="s">
        <v>0</v>
      </c>
      <c r="N689" s="1" t="s">
        <v>24</v>
      </c>
      <c r="O689" s="1"/>
      <c r="P689" s="2">
        <v>43852</v>
      </c>
      <c r="Q689" s="1" t="s">
        <v>25</v>
      </c>
    </row>
    <row r="690" spans="1:17" x14ac:dyDescent="0.25">
      <c r="A690" s="1" t="s">
        <v>239</v>
      </c>
      <c r="B690" t="s">
        <v>266</v>
      </c>
      <c r="C690">
        <v>1</v>
      </c>
      <c r="D690" s="1" t="s">
        <v>20</v>
      </c>
      <c r="E690" s="1" t="s">
        <v>21</v>
      </c>
      <c r="F690" s="2">
        <v>43182</v>
      </c>
      <c r="G690" s="2">
        <v>44096</v>
      </c>
      <c r="H690" s="1" t="s">
        <v>131</v>
      </c>
      <c r="I690" s="1" t="s">
        <v>33</v>
      </c>
      <c r="J690" s="1" t="s">
        <v>57</v>
      </c>
      <c r="K690">
        <v>26763.439999999999</v>
      </c>
      <c r="L690" s="2">
        <v>43547</v>
      </c>
      <c r="M690" s="1" t="s">
        <v>0</v>
      </c>
      <c r="N690" s="1" t="s">
        <v>24</v>
      </c>
      <c r="O690" s="1"/>
      <c r="P690" s="2">
        <v>43852</v>
      </c>
      <c r="Q690" s="1" t="s">
        <v>25</v>
      </c>
    </row>
    <row r="691" spans="1:17" x14ac:dyDescent="0.25">
      <c r="A691" s="1" t="s">
        <v>239</v>
      </c>
      <c r="B691" t="s">
        <v>266</v>
      </c>
      <c r="C691">
        <v>1</v>
      </c>
      <c r="D691" s="1" t="s">
        <v>20</v>
      </c>
      <c r="E691" s="1" t="s">
        <v>21</v>
      </c>
      <c r="F691" s="2">
        <v>43182</v>
      </c>
      <c r="G691" s="2">
        <v>44096</v>
      </c>
      <c r="H691" s="1" t="s">
        <v>131</v>
      </c>
      <c r="I691" s="1" t="s">
        <v>33</v>
      </c>
      <c r="J691" s="1" t="s">
        <v>57</v>
      </c>
      <c r="K691">
        <v>26763.439999999999</v>
      </c>
      <c r="L691" s="2">
        <v>43639</v>
      </c>
      <c r="M691" s="1" t="s">
        <v>0</v>
      </c>
      <c r="N691" s="1" t="s">
        <v>24</v>
      </c>
      <c r="O691" s="1"/>
      <c r="P691" s="2">
        <v>43852</v>
      </c>
      <c r="Q691" s="1" t="s">
        <v>25</v>
      </c>
    </row>
    <row r="692" spans="1:17" x14ac:dyDescent="0.25">
      <c r="A692" s="1" t="s">
        <v>239</v>
      </c>
      <c r="B692" t="s">
        <v>266</v>
      </c>
      <c r="C692">
        <v>1</v>
      </c>
      <c r="D692" s="1" t="s">
        <v>20</v>
      </c>
      <c r="E692" s="1" t="s">
        <v>21</v>
      </c>
      <c r="F692" s="2">
        <v>43182</v>
      </c>
      <c r="G692" s="2">
        <v>44096</v>
      </c>
      <c r="H692" s="1" t="s">
        <v>131</v>
      </c>
      <c r="I692" s="1" t="s">
        <v>33</v>
      </c>
      <c r="J692" s="1" t="s">
        <v>57</v>
      </c>
      <c r="K692">
        <v>26763.439999999999</v>
      </c>
      <c r="L692" s="2">
        <v>43731</v>
      </c>
      <c r="M692" s="1" t="s">
        <v>0</v>
      </c>
      <c r="N692" s="1" t="s">
        <v>24</v>
      </c>
      <c r="O692" s="1"/>
      <c r="P692" s="2">
        <v>43852</v>
      </c>
      <c r="Q692" s="1" t="s">
        <v>25</v>
      </c>
    </row>
    <row r="693" spans="1:17" x14ac:dyDescent="0.25">
      <c r="A693" s="1" t="s">
        <v>239</v>
      </c>
      <c r="B693" t="s">
        <v>266</v>
      </c>
      <c r="C693">
        <v>1</v>
      </c>
      <c r="D693" s="1" t="s">
        <v>20</v>
      </c>
      <c r="E693" s="1" t="s">
        <v>21</v>
      </c>
      <c r="F693" s="2">
        <v>43182</v>
      </c>
      <c r="G693" s="2">
        <v>44096</v>
      </c>
      <c r="H693" s="1" t="s">
        <v>131</v>
      </c>
      <c r="I693" s="1" t="s">
        <v>33</v>
      </c>
      <c r="J693" s="1" t="s">
        <v>57</v>
      </c>
      <c r="K693">
        <v>39440.839999999997</v>
      </c>
      <c r="L693" s="2">
        <v>43182</v>
      </c>
      <c r="M693" s="1" t="s">
        <v>0</v>
      </c>
      <c r="N693" s="1" t="s">
        <v>24</v>
      </c>
      <c r="O693" s="1"/>
      <c r="P693" s="2">
        <v>43852</v>
      </c>
      <c r="Q693" s="1" t="s">
        <v>25</v>
      </c>
    </row>
    <row r="694" spans="1:17" x14ac:dyDescent="0.25">
      <c r="A694" s="1" t="s">
        <v>239</v>
      </c>
      <c r="B694" t="s">
        <v>267</v>
      </c>
      <c r="C694">
        <v>1</v>
      </c>
      <c r="D694" s="1" t="s">
        <v>20</v>
      </c>
      <c r="E694" s="1" t="s">
        <v>21</v>
      </c>
      <c r="F694" s="2">
        <v>43321</v>
      </c>
      <c r="G694" s="2">
        <v>44416</v>
      </c>
      <c r="H694" s="1" t="s">
        <v>131</v>
      </c>
      <c r="I694" s="1" t="s">
        <v>33</v>
      </c>
      <c r="J694" s="1" t="s">
        <v>57</v>
      </c>
      <c r="K694">
        <v>14274.76</v>
      </c>
      <c r="L694" s="2">
        <v>43778</v>
      </c>
      <c r="M694" s="1" t="s">
        <v>0</v>
      </c>
      <c r="N694" s="1" t="s">
        <v>24</v>
      </c>
      <c r="O694" s="1"/>
      <c r="P694" s="2">
        <v>43852</v>
      </c>
      <c r="Q694" s="1" t="s">
        <v>25</v>
      </c>
    </row>
    <row r="695" spans="1:17" x14ac:dyDescent="0.25">
      <c r="A695" s="1" t="s">
        <v>239</v>
      </c>
      <c r="B695" t="s">
        <v>267</v>
      </c>
      <c r="C695">
        <v>1</v>
      </c>
      <c r="D695" s="1" t="s">
        <v>20</v>
      </c>
      <c r="E695" s="1" t="s">
        <v>21</v>
      </c>
      <c r="F695" s="2">
        <v>43321</v>
      </c>
      <c r="G695" s="2">
        <v>44416</v>
      </c>
      <c r="H695" s="1" t="s">
        <v>131</v>
      </c>
      <c r="I695" s="1" t="s">
        <v>33</v>
      </c>
      <c r="J695" s="1" t="s">
        <v>57</v>
      </c>
      <c r="K695">
        <v>14274.76</v>
      </c>
      <c r="L695" s="2">
        <v>43870</v>
      </c>
      <c r="M695" s="1" t="s">
        <v>0</v>
      </c>
      <c r="N695" s="1" t="s">
        <v>24</v>
      </c>
      <c r="O695" s="1"/>
      <c r="P695" s="2">
        <v>43852</v>
      </c>
      <c r="Q695" s="1" t="s">
        <v>25</v>
      </c>
    </row>
    <row r="696" spans="1:17" x14ac:dyDescent="0.25">
      <c r="A696" s="1" t="s">
        <v>239</v>
      </c>
      <c r="B696" t="s">
        <v>267</v>
      </c>
      <c r="C696">
        <v>1</v>
      </c>
      <c r="D696" s="1" t="s">
        <v>20</v>
      </c>
      <c r="E696" s="1" t="s">
        <v>21</v>
      </c>
      <c r="F696" s="2">
        <v>43321</v>
      </c>
      <c r="G696" s="2">
        <v>44416</v>
      </c>
      <c r="H696" s="1" t="s">
        <v>131</v>
      </c>
      <c r="I696" s="1" t="s">
        <v>33</v>
      </c>
      <c r="J696" s="1" t="s">
        <v>57</v>
      </c>
      <c r="K696">
        <v>14274.76</v>
      </c>
      <c r="L696" s="2">
        <v>43960</v>
      </c>
      <c r="M696" s="1" t="s">
        <v>0</v>
      </c>
      <c r="N696" s="1" t="s">
        <v>24</v>
      </c>
      <c r="O696" s="1"/>
      <c r="P696" s="2">
        <v>43852</v>
      </c>
      <c r="Q696" s="1" t="s">
        <v>25</v>
      </c>
    </row>
    <row r="697" spans="1:17" x14ac:dyDescent="0.25">
      <c r="A697" s="1" t="s">
        <v>239</v>
      </c>
      <c r="B697" t="s">
        <v>267</v>
      </c>
      <c r="C697">
        <v>1</v>
      </c>
      <c r="D697" s="1" t="s">
        <v>20</v>
      </c>
      <c r="E697" s="1" t="s">
        <v>21</v>
      </c>
      <c r="F697" s="2">
        <v>43321</v>
      </c>
      <c r="G697" s="2">
        <v>44416</v>
      </c>
      <c r="H697" s="1" t="s">
        <v>131</v>
      </c>
      <c r="I697" s="1" t="s">
        <v>33</v>
      </c>
      <c r="J697" s="1" t="s">
        <v>57</v>
      </c>
      <c r="K697">
        <v>14274.76</v>
      </c>
      <c r="L697" s="2">
        <v>44052</v>
      </c>
      <c r="M697" s="1" t="s">
        <v>0</v>
      </c>
      <c r="N697" s="1" t="s">
        <v>24</v>
      </c>
      <c r="O697" s="1"/>
      <c r="P697" s="2">
        <v>43852</v>
      </c>
      <c r="Q697" s="1" t="s">
        <v>25</v>
      </c>
    </row>
    <row r="698" spans="1:17" x14ac:dyDescent="0.25">
      <c r="A698" s="1" t="s">
        <v>239</v>
      </c>
      <c r="B698" t="s">
        <v>267</v>
      </c>
      <c r="C698">
        <v>1</v>
      </c>
      <c r="D698" s="1" t="s">
        <v>20</v>
      </c>
      <c r="E698" s="1" t="s">
        <v>21</v>
      </c>
      <c r="F698" s="2">
        <v>43321</v>
      </c>
      <c r="G698" s="2">
        <v>44416</v>
      </c>
      <c r="H698" s="1" t="s">
        <v>131</v>
      </c>
      <c r="I698" s="1" t="s">
        <v>33</v>
      </c>
      <c r="J698" s="1" t="s">
        <v>57</v>
      </c>
      <c r="K698">
        <v>14274.76</v>
      </c>
      <c r="L698" s="2">
        <v>44144</v>
      </c>
      <c r="M698" s="1" t="s">
        <v>0</v>
      </c>
      <c r="N698" s="1" t="s">
        <v>24</v>
      </c>
      <c r="O698" s="1"/>
      <c r="P698" s="2">
        <v>43852</v>
      </c>
      <c r="Q698" s="1" t="s">
        <v>25</v>
      </c>
    </row>
    <row r="699" spans="1:17" x14ac:dyDescent="0.25">
      <c r="A699" s="1" t="s">
        <v>239</v>
      </c>
      <c r="B699" t="s">
        <v>267</v>
      </c>
      <c r="C699">
        <v>1</v>
      </c>
      <c r="D699" s="1" t="s">
        <v>20</v>
      </c>
      <c r="E699" s="1" t="s">
        <v>21</v>
      </c>
      <c r="F699" s="2">
        <v>43321</v>
      </c>
      <c r="G699" s="2">
        <v>44416</v>
      </c>
      <c r="H699" s="1" t="s">
        <v>131</v>
      </c>
      <c r="I699" s="1" t="s">
        <v>33</v>
      </c>
      <c r="J699" s="1" t="s">
        <v>57</v>
      </c>
      <c r="K699">
        <v>14274.76</v>
      </c>
      <c r="L699" s="2">
        <v>44236</v>
      </c>
      <c r="M699" s="1" t="s">
        <v>0</v>
      </c>
      <c r="N699" s="1" t="s">
        <v>24</v>
      </c>
      <c r="O699" s="1"/>
      <c r="P699" s="2">
        <v>43852</v>
      </c>
      <c r="Q699" s="1" t="s">
        <v>25</v>
      </c>
    </row>
    <row r="700" spans="1:17" x14ac:dyDescent="0.25">
      <c r="A700" s="1" t="s">
        <v>239</v>
      </c>
      <c r="B700" t="s">
        <v>267</v>
      </c>
      <c r="C700">
        <v>1</v>
      </c>
      <c r="D700" s="1" t="s">
        <v>20</v>
      </c>
      <c r="E700" s="1" t="s">
        <v>21</v>
      </c>
      <c r="F700" s="2">
        <v>43321</v>
      </c>
      <c r="G700" s="2">
        <v>44416</v>
      </c>
      <c r="H700" s="1" t="s">
        <v>131</v>
      </c>
      <c r="I700" s="1" t="s">
        <v>33</v>
      </c>
      <c r="J700" s="1" t="s">
        <v>57</v>
      </c>
      <c r="K700">
        <v>14274.76</v>
      </c>
      <c r="L700" s="2">
        <v>43505</v>
      </c>
      <c r="M700" s="1" t="s">
        <v>0</v>
      </c>
      <c r="N700" s="1" t="s">
        <v>24</v>
      </c>
      <c r="O700" s="1"/>
      <c r="P700" s="2">
        <v>43852</v>
      </c>
      <c r="Q700" s="1" t="s">
        <v>25</v>
      </c>
    </row>
    <row r="701" spans="1:17" x14ac:dyDescent="0.25">
      <c r="A701" s="1" t="s">
        <v>239</v>
      </c>
      <c r="B701" t="s">
        <v>267</v>
      </c>
      <c r="C701">
        <v>1</v>
      </c>
      <c r="D701" s="1" t="s">
        <v>20</v>
      </c>
      <c r="E701" s="1" t="s">
        <v>21</v>
      </c>
      <c r="F701" s="2">
        <v>43321</v>
      </c>
      <c r="G701" s="2">
        <v>44416</v>
      </c>
      <c r="H701" s="1" t="s">
        <v>131</v>
      </c>
      <c r="I701" s="1" t="s">
        <v>33</v>
      </c>
      <c r="J701" s="1" t="s">
        <v>57</v>
      </c>
      <c r="K701">
        <v>14274.76</v>
      </c>
      <c r="L701" s="2">
        <v>43505</v>
      </c>
      <c r="M701" s="1" t="s">
        <v>0</v>
      </c>
      <c r="N701" s="1" t="s">
        <v>24</v>
      </c>
      <c r="O701" s="1"/>
      <c r="P701" s="2">
        <v>43852</v>
      </c>
      <c r="Q701" s="1" t="s">
        <v>25</v>
      </c>
    </row>
    <row r="702" spans="1:17" x14ac:dyDescent="0.25">
      <c r="A702" s="1" t="s">
        <v>239</v>
      </c>
      <c r="B702" t="s">
        <v>267</v>
      </c>
      <c r="C702">
        <v>1</v>
      </c>
      <c r="D702" s="1" t="s">
        <v>20</v>
      </c>
      <c r="E702" s="1" t="s">
        <v>21</v>
      </c>
      <c r="F702" s="2">
        <v>43321</v>
      </c>
      <c r="G702" s="2">
        <v>44416</v>
      </c>
      <c r="H702" s="1" t="s">
        <v>131</v>
      </c>
      <c r="I702" s="1" t="s">
        <v>33</v>
      </c>
      <c r="J702" s="1" t="s">
        <v>57</v>
      </c>
      <c r="K702">
        <v>14274.76</v>
      </c>
      <c r="L702" s="2">
        <v>43594</v>
      </c>
      <c r="M702" s="1" t="s">
        <v>0</v>
      </c>
      <c r="N702" s="1" t="s">
        <v>24</v>
      </c>
      <c r="O702" s="1"/>
      <c r="P702" s="2">
        <v>43852</v>
      </c>
      <c r="Q702" s="1" t="s">
        <v>25</v>
      </c>
    </row>
    <row r="703" spans="1:17" x14ac:dyDescent="0.25">
      <c r="A703" s="1" t="s">
        <v>239</v>
      </c>
      <c r="B703" t="s">
        <v>267</v>
      </c>
      <c r="C703">
        <v>1</v>
      </c>
      <c r="D703" s="1" t="s">
        <v>20</v>
      </c>
      <c r="E703" s="1" t="s">
        <v>21</v>
      </c>
      <c r="F703" s="2">
        <v>43321</v>
      </c>
      <c r="G703" s="2">
        <v>44416</v>
      </c>
      <c r="H703" s="1" t="s">
        <v>131</v>
      </c>
      <c r="I703" s="1" t="s">
        <v>33</v>
      </c>
      <c r="J703" s="1" t="s">
        <v>57</v>
      </c>
      <c r="K703">
        <v>14274.76</v>
      </c>
      <c r="L703" s="2">
        <v>43686</v>
      </c>
      <c r="M703" s="1" t="s">
        <v>0</v>
      </c>
      <c r="N703" s="1" t="s">
        <v>24</v>
      </c>
      <c r="O703" s="1"/>
      <c r="P703" s="2">
        <v>43852</v>
      </c>
      <c r="Q703" s="1" t="s">
        <v>25</v>
      </c>
    </row>
    <row r="704" spans="1:17" x14ac:dyDescent="0.25">
      <c r="A704" s="1" t="s">
        <v>239</v>
      </c>
      <c r="B704" t="s">
        <v>267</v>
      </c>
      <c r="C704">
        <v>1</v>
      </c>
      <c r="D704" s="1" t="s">
        <v>20</v>
      </c>
      <c r="E704" s="1" t="s">
        <v>21</v>
      </c>
      <c r="F704" s="2">
        <v>43321</v>
      </c>
      <c r="G704" s="2">
        <v>44416</v>
      </c>
      <c r="H704" s="1" t="s">
        <v>131</v>
      </c>
      <c r="I704" s="1" t="s">
        <v>33</v>
      </c>
      <c r="J704" s="1" t="s">
        <v>57</v>
      </c>
      <c r="K704">
        <v>14274.8</v>
      </c>
      <c r="L704" s="2">
        <v>43413</v>
      </c>
      <c r="M704" s="1" t="s">
        <v>0</v>
      </c>
      <c r="N704" s="1" t="s">
        <v>24</v>
      </c>
      <c r="O704" s="1"/>
      <c r="P704" s="2">
        <v>43852</v>
      </c>
      <c r="Q704" s="1" t="s">
        <v>25</v>
      </c>
    </row>
    <row r="705" spans="1:17" x14ac:dyDescent="0.25">
      <c r="A705" s="1" t="s">
        <v>239</v>
      </c>
      <c r="B705" t="s">
        <v>267</v>
      </c>
      <c r="C705">
        <v>1</v>
      </c>
      <c r="D705" s="1" t="s">
        <v>20</v>
      </c>
      <c r="E705" s="1" t="s">
        <v>21</v>
      </c>
      <c r="F705" s="2">
        <v>43321</v>
      </c>
      <c r="G705" s="2">
        <v>44416</v>
      </c>
      <c r="H705" s="1" t="s">
        <v>131</v>
      </c>
      <c r="I705" s="1" t="s">
        <v>33</v>
      </c>
      <c r="J705" s="1" t="s">
        <v>57</v>
      </c>
      <c r="K705">
        <v>22539.08</v>
      </c>
      <c r="L705" s="2">
        <v>43321</v>
      </c>
      <c r="M705" s="1" t="s">
        <v>0</v>
      </c>
      <c r="N705" s="1" t="s">
        <v>24</v>
      </c>
      <c r="O705" s="1"/>
      <c r="P705" s="2">
        <v>43852</v>
      </c>
      <c r="Q705" s="1" t="s">
        <v>25</v>
      </c>
    </row>
    <row r="706" spans="1:17" x14ac:dyDescent="0.25">
      <c r="A706" s="1" t="s">
        <v>239</v>
      </c>
      <c r="B706" t="s">
        <v>268</v>
      </c>
      <c r="C706">
        <v>1</v>
      </c>
      <c r="D706" s="1" t="s">
        <v>20</v>
      </c>
      <c r="E706" s="1" t="s">
        <v>21</v>
      </c>
      <c r="F706" s="2">
        <v>43447</v>
      </c>
      <c r="G706" s="2">
        <v>44359</v>
      </c>
      <c r="H706" s="1" t="s">
        <v>131</v>
      </c>
      <c r="I706" s="1" t="s">
        <v>33</v>
      </c>
      <c r="J706" s="1" t="s">
        <v>57</v>
      </c>
      <c r="K706">
        <v>24072.23</v>
      </c>
      <c r="L706" s="2">
        <v>43812</v>
      </c>
      <c r="M706" s="1" t="s">
        <v>0</v>
      </c>
      <c r="N706" s="1" t="s">
        <v>24</v>
      </c>
      <c r="O706" s="1"/>
      <c r="P706" s="2">
        <v>43852</v>
      </c>
      <c r="Q706" s="1" t="s">
        <v>25</v>
      </c>
    </row>
    <row r="707" spans="1:17" x14ac:dyDescent="0.25">
      <c r="A707" s="1" t="s">
        <v>239</v>
      </c>
      <c r="B707" t="s">
        <v>268</v>
      </c>
      <c r="C707">
        <v>1</v>
      </c>
      <c r="D707" s="1" t="s">
        <v>20</v>
      </c>
      <c r="E707" s="1" t="s">
        <v>21</v>
      </c>
      <c r="F707" s="2">
        <v>43447</v>
      </c>
      <c r="G707" s="2">
        <v>44359</v>
      </c>
      <c r="H707" s="1" t="s">
        <v>131</v>
      </c>
      <c r="I707" s="1" t="s">
        <v>33</v>
      </c>
      <c r="J707" s="1" t="s">
        <v>57</v>
      </c>
      <c r="K707">
        <v>24072.23</v>
      </c>
      <c r="L707" s="2">
        <v>43903</v>
      </c>
      <c r="M707" s="1" t="s">
        <v>0</v>
      </c>
      <c r="N707" s="1" t="s">
        <v>24</v>
      </c>
      <c r="O707" s="1"/>
      <c r="P707" s="2">
        <v>43852</v>
      </c>
      <c r="Q707" s="1" t="s">
        <v>25</v>
      </c>
    </row>
    <row r="708" spans="1:17" x14ac:dyDescent="0.25">
      <c r="A708" s="1" t="s">
        <v>239</v>
      </c>
      <c r="B708" t="s">
        <v>268</v>
      </c>
      <c r="C708">
        <v>1</v>
      </c>
      <c r="D708" s="1" t="s">
        <v>20</v>
      </c>
      <c r="E708" s="1" t="s">
        <v>21</v>
      </c>
      <c r="F708" s="2">
        <v>43447</v>
      </c>
      <c r="G708" s="2">
        <v>44359</v>
      </c>
      <c r="H708" s="1" t="s">
        <v>131</v>
      </c>
      <c r="I708" s="1" t="s">
        <v>33</v>
      </c>
      <c r="J708" s="1" t="s">
        <v>57</v>
      </c>
      <c r="K708">
        <v>24072.23</v>
      </c>
      <c r="L708" s="2">
        <v>43995</v>
      </c>
      <c r="M708" s="1" t="s">
        <v>0</v>
      </c>
      <c r="N708" s="1" t="s">
        <v>24</v>
      </c>
      <c r="O708" s="1"/>
      <c r="P708" s="2">
        <v>43852</v>
      </c>
      <c r="Q708" s="1" t="s">
        <v>25</v>
      </c>
    </row>
    <row r="709" spans="1:17" x14ac:dyDescent="0.25">
      <c r="A709" s="1" t="s">
        <v>239</v>
      </c>
      <c r="B709" t="s">
        <v>268</v>
      </c>
      <c r="C709">
        <v>1</v>
      </c>
      <c r="D709" s="1" t="s">
        <v>20</v>
      </c>
      <c r="E709" s="1" t="s">
        <v>21</v>
      </c>
      <c r="F709" s="2">
        <v>43447</v>
      </c>
      <c r="G709" s="2">
        <v>44359</v>
      </c>
      <c r="H709" s="1" t="s">
        <v>131</v>
      </c>
      <c r="I709" s="1" t="s">
        <v>33</v>
      </c>
      <c r="J709" s="1" t="s">
        <v>57</v>
      </c>
      <c r="K709">
        <v>24072.23</v>
      </c>
      <c r="L709" s="2">
        <v>44087</v>
      </c>
      <c r="M709" s="1" t="s">
        <v>0</v>
      </c>
      <c r="N709" s="1" t="s">
        <v>24</v>
      </c>
      <c r="O709" s="1"/>
      <c r="P709" s="2">
        <v>43852</v>
      </c>
      <c r="Q709" s="1" t="s">
        <v>25</v>
      </c>
    </row>
    <row r="710" spans="1:17" x14ac:dyDescent="0.25">
      <c r="A710" s="1" t="s">
        <v>239</v>
      </c>
      <c r="B710" t="s">
        <v>268</v>
      </c>
      <c r="C710">
        <v>1</v>
      </c>
      <c r="D710" s="1" t="s">
        <v>20</v>
      </c>
      <c r="E710" s="1" t="s">
        <v>21</v>
      </c>
      <c r="F710" s="2">
        <v>43447</v>
      </c>
      <c r="G710" s="2">
        <v>44359</v>
      </c>
      <c r="H710" s="1" t="s">
        <v>131</v>
      </c>
      <c r="I710" s="1" t="s">
        <v>33</v>
      </c>
      <c r="J710" s="1" t="s">
        <v>57</v>
      </c>
      <c r="K710">
        <v>24072.23</v>
      </c>
      <c r="L710" s="2">
        <v>44178</v>
      </c>
      <c r="M710" s="1" t="s">
        <v>0</v>
      </c>
      <c r="N710" s="1" t="s">
        <v>24</v>
      </c>
      <c r="O710" s="1"/>
      <c r="P710" s="2">
        <v>43852</v>
      </c>
      <c r="Q710" s="1" t="s">
        <v>25</v>
      </c>
    </row>
    <row r="711" spans="1:17" x14ac:dyDescent="0.25">
      <c r="A711" s="1" t="s">
        <v>239</v>
      </c>
      <c r="B711" t="s">
        <v>268</v>
      </c>
      <c r="C711">
        <v>1</v>
      </c>
      <c r="D711" s="1" t="s">
        <v>20</v>
      </c>
      <c r="E711" s="1" t="s">
        <v>21</v>
      </c>
      <c r="F711" s="2">
        <v>43447</v>
      </c>
      <c r="G711" s="2">
        <v>44359</v>
      </c>
      <c r="H711" s="1" t="s">
        <v>131</v>
      </c>
      <c r="I711" s="1" t="s">
        <v>33</v>
      </c>
      <c r="J711" s="1" t="s">
        <v>57</v>
      </c>
      <c r="K711">
        <v>24072.23</v>
      </c>
      <c r="L711" s="2">
        <v>43629</v>
      </c>
      <c r="M711" s="1" t="s">
        <v>0</v>
      </c>
      <c r="N711" s="1" t="s">
        <v>24</v>
      </c>
      <c r="O711" s="1"/>
      <c r="P711" s="2">
        <v>43852</v>
      </c>
      <c r="Q711" s="1" t="s">
        <v>25</v>
      </c>
    </row>
    <row r="712" spans="1:17" x14ac:dyDescent="0.25">
      <c r="A712" s="1" t="s">
        <v>239</v>
      </c>
      <c r="B712" t="s">
        <v>268</v>
      </c>
      <c r="C712">
        <v>1</v>
      </c>
      <c r="D712" s="1" t="s">
        <v>20</v>
      </c>
      <c r="E712" s="1" t="s">
        <v>21</v>
      </c>
      <c r="F712" s="2">
        <v>43447</v>
      </c>
      <c r="G712" s="2">
        <v>44359</v>
      </c>
      <c r="H712" s="1" t="s">
        <v>131</v>
      </c>
      <c r="I712" s="1" t="s">
        <v>33</v>
      </c>
      <c r="J712" s="1" t="s">
        <v>57</v>
      </c>
      <c r="K712">
        <v>24072.23</v>
      </c>
      <c r="L712" s="2">
        <v>43721</v>
      </c>
      <c r="M712" s="1" t="s">
        <v>0</v>
      </c>
      <c r="N712" s="1" t="s">
        <v>24</v>
      </c>
      <c r="O712" s="1"/>
      <c r="P712" s="2">
        <v>43852</v>
      </c>
      <c r="Q712" s="1" t="s">
        <v>25</v>
      </c>
    </row>
    <row r="713" spans="1:17" x14ac:dyDescent="0.25">
      <c r="A713" s="1" t="s">
        <v>239</v>
      </c>
      <c r="B713" t="s">
        <v>268</v>
      </c>
      <c r="C713">
        <v>1</v>
      </c>
      <c r="D713" s="1" t="s">
        <v>20</v>
      </c>
      <c r="E713" s="1" t="s">
        <v>21</v>
      </c>
      <c r="F713" s="2">
        <v>43447</v>
      </c>
      <c r="G713" s="2">
        <v>44359</v>
      </c>
      <c r="H713" s="1" t="s">
        <v>131</v>
      </c>
      <c r="I713" s="1" t="s">
        <v>33</v>
      </c>
      <c r="J713" s="1" t="s">
        <v>57</v>
      </c>
      <c r="K713">
        <v>24072.26</v>
      </c>
      <c r="L713" s="2">
        <v>43537</v>
      </c>
      <c r="M713" s="1" t="s">
        <v>0</v>
      </c>
      <c r="N713" s="1" t="s">
        <v>24</v>
      </c>
      <c r="O713" s="1"/>
      <c r="P713" s="2">
        <v>43852</v>
      </c>
      <c r="Q713" s="1" t="s">
        <v>25</v>
      </c>
    </row>
    <row r="714" spans="1:17" x14ac:dyDescent="0.25">
      <c r="A714" s="1" t="s">
        <v>239</v>
      </c>
      <c r="B714" t="s">
        <v>268</v>
      </c>
      <c r="C714">
        <v>1</v>
      </c>
      <c r="D714" s="1" t="s">
        <v>20</v>
      </c>
      <c r="E714" s="1" t="s">
        <v>21</v>
      </c>
      <c r="F714" s="2">
        <v>43447</v>
      </c>
      <c r="G714" s="2">
        <v>44359</v>
      </c>
      <c r="H714" s="1" t="s">
        <v>131</v>
      </c>
      <c r="I714" s="1" t="s">
        <v>33</v>
      </c>
      <c r="J714" s="1" t="s">
        <v>57</v>
      </c>
      <c r="K714">
        <v>24072.26</v>
      </c>
      <c r="L714" s="2">
        <v>43537</v>
      </c>
      <c r="M714" s="1" t="s">
        <v>0</v>
      </c>
      <c r="N714" s="1" t="s">
        <v>24</v>
      </c>
      <c r="O714" s="1"/>
      <c r="P714" s="2">
        <v>43852</v>
      </c>
      <c r="Q714" s="1" t="s">
        <v>25</v>
      </c>
    </row>
    <row r="715" spans="1:17" x14ac:dyDescent="0.25">
      <c r="A715" s="1" t="s">
        <v>239</v>
      </c>
      <c r="B715" t="s">
        <v>268</v>
      </c>
      <c r="C715">
        <v>1</v>
      </c>
      <c r="D715" s="1" t="s">
        <v>20</v>
      </c>
      <c r="E715" s="1" t="s">
        <v>21</v>
      </c>
      <c r="F715" s="2">
        <v>43447</v>
      </c>
      <c r="G715" s="2">
        <v>44359</v>
      </c>
      <c r="H715" s="1" t="s">
        <v>131</v>
      </c>
      <c r="I715" s="1" t="s">
        <v>33</v>
      </c>
      <c r="J715" s="1" t="s">
        <v>57</v>
      </c>
      <c r="K715">
        <v>35521.53</v>
      </c>
      <c r="L715" s="2">
        <v>43447</v>
      </c>
      <c r="M715" s="1" t="s">
        <v>0</v>
      </c>
      <c r="N715" s="1" t="s">
        <v>24</v>
      </c>
      <c r="O715" s="1"/>
      <c r="P715" s="2">
        <v>43852</v>
      </c>
      <c r="Q715" s="1" t="s">
        <v>25</v>
      </c>
    </row>
    <row r="716" spans="1:17" x14ac:dyDescent="0.25">
      <c r="A716" s="1" t="s">
        <v>239</v>
      </c>
      <c r="B716" t="s">
        <v>269</v>
      </c>
      <c r="C716">
        <v>1</v>
      </c>
      <c r="D716" s="1" t="s">
        <v>20</v>
      </c>
      <c r="E716" s="1" t="s">
        <v>21</v>
      </c>
      <c r="F716" s="2">
        <v>43445</v>
      </c>
      <c r="G716" s="2">
        <v>44357</v>
      </c>
      <c r="H716" s="1" t="s">
        <v>131</v>
      </c>
      <c r="I716" s="1" t="s">
        <v>33</v>
      </c>
      <c r="J716" s="1" t="s">
        <v>57</v>
      </c>
      <c r="K716">
        <v>31816.79</v>
      </c>
      <c r="L716" s="2">
        <v>43810</v>
      </c>
      <c r="M716" s="1" t="s">
        <v>0</v>
      </c>
      <c r="N716" s="1" t="s">
        <v>24</v>
      </c>
      <c r="O716" s="1"/>
      <c r="P716" s="2">
        <v>43852</v>
      </c>
      <c r="Q716" s="1" t="s">
        <v>25</v>
      </c>
    </row>
    <row r="717" spans="1:17" x14ac:dyDescent="0.25">
      <c r="A717" s="1" t="s">
        <v>239</v>
      </c>
      <c r="B717" t="s">
        <v>269</v>
      </c>
      <c r="C717">
        <v>1</v>
      </c>
      <c r="D717" s="1" t="s">
        <v>20</v>
      </c>
      <c r="E717" s="1" t="s">
        <v>21</v>
      </c>
      <c r="F717" s="2">
        <v>43445</v>
      </c>
      <c r="G717" s="2">
        <v>44357</v>
      </c>
      <c r="H717" s="1" t="s">
        <v>131</v>
      </c>
      <c r="I717" s="1" t="s">
        <v>33</v>
      </c>
      <c r="J717" s="1" t="s">
        <v>57</v>
      </c>
      <c r="K717">
        <v>31816.79</v>
      </c>
      <c r="L717" s="2">
        <v>43901</v>
      </c>
      <c r="M717" s="1" t="s">
        <v>0</v>
      </c>
      <c r="N717" s="1" t="s">
        <v>24</v>
      </c>
      <c r="O717" s="1"/>
      <c r="P717" s="2">
        <v>43852</v>
      </c>
      <c r="Q717" s="1" t="s">
        <v>25</v>
      </c>
    </row>
    <row r="718" spans="1:17" x14ac:dyDescent="0.25">
      <c r="A718" s="1" t="s">
        <v>239</v>
      </c>
      <c r="B718" t="s">
        <v>269</v>
      </c>
      <c r="C718">
        <v>1</v>
      </c>
      <c r="D718" s="1" t="s">
        <v>20</v>
      </c>
      <c r="E718" s="1" t="s">
        <v>21</v>
      </c>
      <c r="F718" s="2">
        <v>43445</v>
      </c>
      <c r="G718" s="2">
        <v>44357</v>
      </c>
      <c r="H718" s="1" t="s">
        <v>131</v>
      </c>
      <c r="I718" s="1" t="s">
        <v>33</v>
      </c>
      <c r="J718" s="1" t="s">
        <v>57</v>
      </c>
      <c r="K718">
        <v>31816.79</v>
      </c>
      <c r="L718" s="2">
        <v>43993</v>
      </c>
      <c r="M718" s="1" t="s">
        <v>0</v>
      </c>
      <c r="N718" s="1" t="s">
        <v>24</v>
      </c>
      <c r="O718" s="1"/>
      <c r="P718" s="2">
        <v>43852</v>
      </c>
      <c r="Q718" s="1" t="s">
        <v>25</v>
      </c>
    </row>
    <row r="719" spans="1:17" x14ac:dyDescent="0.25">
      <c r="A719" s="1" t="s">
        <v>239</v>
      </c>
      <c r="B719" t="s">
        <v>269</v>
      </c>
      <c r="C719">
        <v>1</v>
      </c>
      <c r="D719" s="1" t="s">
        <v>20</v>
      </c>
      <c r="E719" s="1" t="s">
        <v>21</v>
      </c>
      <c r="F719" s="2">
        <v>43445</v>
      </c>
      <c r="G719" s="2">
        <v>44357</v>
      </c>
      <c r="H719" s="1" t="s">
        <v>131</v>
      </c>
      <c r="I719" s="1" t="s">
        <v>33</v>
      </c>
      <c r="J719" s="1" t="s">
        <v>57</v>
      </c>
      <c r="K719">
        <v>31816.79</v>
      </c>
      <c r="L719" s="2">
        <v>44085</v>
      </c>
      <c r="M719" s="1" t="s">
        <v>0</v>
      </c>
      <c r="N719" s="1" t="s">
        <v>24</v>
      </c>
      <c r="O719" s="1"/>
      <c r="P719" s="2">
        <v>43852</v>
      </c>
      <c r="Q719" s="1" t="s">
        <v>25</v>
      </c>
    </row>
    <row r="720" spans="1:17" x14ac:dyDescent="0.25">
      <c r="A720" s="1" t="s">
        <v>239</v>
      </c>
      <c r="B720" t="s">
        <v>269</v>
      </c>
      <c r="C720">
        <v>1</v>
      </c>
      <c r="D720" s="1" t="s">
        <v>20</v>
      </c>
      <c r="E720" s="1" t="s">
        <v>21</v>
      </c>
      <c r="F720" s="2">
        <v>43445</v>
      </c>
      <c r="G720" s="2">
        <v>44357</v>
      </c>
      <c r="H720" s="1" t="s">
        <v>131</v>
      </c>
      <c r="I720" s="1" t="s">
        <v>33</v>
      </c>
      <c r="J720" s="1" t="s">
        <v>57</v>
      </c>
      <c r="K720">
        <v>31816.79</v>
      </c>
      <c r="L720" s="2">
        <v>44176</v>
      </c>
      <c r="M720" s="1" t="s">
        <v>0</v>
      </c>
      <c r="N720" s="1" t="s">
        <v>24</v>
      </c>
      <c r="O720" s="1"/>
      <c r="P720" s="2">
        <v>43852</v>
      </c>
      <c r="Q720" s="1" t="s">
        <v>25</v>
      </c>
    </row>
    <row r="721" spans="1:17" x14ac:dyDescent="0.25">
      <c r="A721" s="1" t="s">
        <v>239</v>
      </c>
      <c r="B721" t="s">
        <v>269</v>
      </c>
      <c r="C721">
        <v>1</v>
      </c>
      <c r="D721" s="1" t="s">
        <v>20</v>
      </c>
      <c r="E721" s="1" t="s">
        <v>21</v>
      </c>
      <c r="F721" s="2">
        <v>43445</v>
      </c>
      <c r="G721" s="2">
        <v>44357</v>
      </c>
      <c r="H721" s="1" t="s">
        <v>131</v>
      </c>
      <c r="I721" s="1" t="s">
        <v>33</v>
      </c>
      <c r="J721" s="1" t="s">
        <v>57</v>
      </c>
      <c r="K721">
        <v>31816.79</v>
      </c>
      <c r="L721" s="2">
        <v>43719</v>
      </c>
      <c r="M721" s="1" t="s">
        <v>0</v>
      </c>
      <c r="N721" s="1" t="s">
        <v>24</v>
      </c>
      <c r="O721" s="1"/>
      <c r="P721" s="2">
        <v>43852</v>
      </c>
      <c r="Q721" s="1" t="s">
        <v>25</v>
      </c>
    </row>
    <row r="722" spans="1:17" x14ac:dyDescent="0.25">
      <c r="A722" s="1" t="s">
        <v>239</v>
      </c>
      <c r="B722" t="s">
        <v>269</v>
      </c>
      <c r="C722">
        <v>1</v>
      </c>
      <c r="D722" s="1" t="s">
        <v>20</v>
      </c>
      <c r="E722" s="1" t="s">
        <v>21</v>
      </c>
      <c r="F722" s="2">
        <v>43445</v>
      </c>
      <c r="G722" s="2">
        <v>44357</v>
      </c>
      <c r="H722" s="1" t="s">
        <v>131</v>
      </c>
      <c r="I722" s="1" t="s">
        <v>33</v>
      </c>
      <c r="J722" s="1" t="s">
        <v>57</v>
      </c>
      <c r="K722">
        <v>31816.79</v>
      </c>
      <c r="L722" s="2">
        <v>43719</v>
      </c>
      <c r="M722" s="1" t="s">
        <v>0</v>
      </c>
      <c r="N722" s="1" t="s">
        <v>24</v>
      </c>
      <c r="O722" s="1"/>
      <c r="P722" s="2">
        <v>43852</v>
      </c>
      <c r="Q722" s="1" t="s">
        <v>25</v>
      </c>
    </row>
    <row r="723" spans="1:17" x14ac:dyDescent="0.25">
      <c r="A723" s="1" t="s">
        <v>239</v>
      </c>
      <c r="B723" t="s">
        <v>269</v>
      </c>
      <c r="C723">
        <v>1</v>
      </c>
      <c r="D723" s="1" t="s">
        <v>20</v>
      </c>
      <c r="E723" s="1" t="s">
        <v>21</v>
      </c>
      <c r="F723" s="2">
        <v>43445</v>
      </c>
      <c r="G723" s="2">
        <v>44357</v>
      </c>
      <c r="H723" s="1" t="s">
        <v>131</v>
      </c>
      <c r="I723" s="1" t="s">
        <v>33</v>
      </c>
      <c r="J723" s="1" t="s">
        <v>57</v>
      </c>
      <c r="K723">
        <v>31816.83</v>
      </c>
      <c r="L723" s="2">
        <v>43535</v>
      </c>
      <c r="M723" s="1" t="s">
        <v>0</v>
      </c>
      <c r="N723" s="1" t="s">
        <v>24</v>
      </c>
      <c r="O723" s="1"/>
      <c r="P723" s="2">
        <v>43852</v>
      </c>
      <c r="Q723" s="1" t="s">
        <v>25</v>
      </c>
    </row>
    <row r="724" spans="1:17" x14ac:dyDescent="0.25">
      <c r="A724" s="1" t="s">
        <v>239</v>
      </c>
      <c r="B724" t="s">
        <v>269</v>
      </c>
      <c r="C724">
        <v>1</v>
      </c>
      <c r="D724" s="1" t="s">
        <v>20</v>
      </c>
      <c r="E724" s="1" t="s">
        <v>21</v>
      </c>
      <c r="F724" s="2">
        <v>43445</v>
      </c>
      <c r="G724" s="2">
        <v>44357</v>
      </c>
      <c r="H724" s="1" t="s">
        <v>131</v>
      </c>
      <c r="I724" s="1" t="s">
        <v>33</v>
      </c>
      <c r="J724" s="1" t="s">
        <v>57</v>
      </c>
      <c r="K724">
        <v>31816.83</v>
      </c>
      <c r="L724" s="2">
        <v>43535</v>
      </c>
      <c r="M724" s="1" t="s">
        <v>0</v>
      </c>
      <c r="N724" s="1" t="s">
        <v>24</v>
      </c>
      <c r="O724" s="1"/>
      <c r="P724" s="2">
        <v>43852</v>
      </c>
      <c r="Q724" s="1" t="s">
        <v>25</v>
      </c>
    </row>
    <row r="725" spans="1:17" x14ac:dyDescent="0.25">
      <c r="A725" s="1" t="s">
        <v>239</v>
      </c>
      <c r="B725" t="s">
        <v>269</v>
      </c>
      <c r="C725">
        <v>1</v>
      </c>
      <c r="D725" s="1" t="s">
        <v>20</v>
      </c>
      <c r="E725" s="1" t="s">
        <v>21</v>
      </c>
      <c r="F725" s="2">
        <v>43445</v>
      </c>
      <c r="G725" s="2">
        <v>44357</v>
      </c>
      <c r="H725" s="1" t="s">
        <v>131</v>
      </c>
      <c r="I725" s="1" t="s">
        <v>33</v>
      </c>
      <c r="J725" s="1" t="s">
        <v>57</v>
      </c>
      <c r="K725">
        <v>31816.83</v>
      </c>
      <c r="L725" s="2">
        <v>43535</v>
      </c>
      <c r="M725" s="1" t="s">
        <v>0</v>
      </c>
      <c r="N725" s="1" t="s">
        <v>24</v>
      </c>
      <c r="O725" s="1"/>
      <c r="P725" s="2">
        <v>43852</v>
      </c>
      <c r="Q725" s="1" t="s">
        <v>25</v>
      </c>
    </row>
    <row r="726" spans="1:17" x14ac:dyDescent="0.25">
      <c r="A726" s="1" t="s">
        <v>239</v>
      </c>
      <c r="B726" t="s">
        <v>269</v>
      </c>
      <c r="C726">
        <v>1</v>
      </c>
      <c r="D726" s="1" t="s">
        <v>20</v>
      </c>
      <c r="E726" s="1" t="s">
        <v>21</v>
      </c>
      <c r="F726" s="2">
        <v>43445</v>
      </c>
      <c r="G726" s="2">
        <v>44357</v>
      </c>
      <c r="H726" s="1" t="s">
        <v>131</v>
      </c>
      <c r="I726" s="1" t="s">
        <v>33</v>
      </c>
      <c r="J726" s="1" t="s">
        <v>57</v>
      </c>
      <c r="K726">
        <v>31816.83</v>
      </c>
      <c r="L726" s="2">
        <v>43627</v>
      </c>
      <c r="M726" s="1" t="s">
        <v>0</v>
      </c>
      <c r="N726" s="1" t="s">
        <v>24</v>
      </c>
      <c r="O726" s="1"/>
      <c r="P726" s="2">
        <v>43852</v>
      </c>
      <c r="Q726" s="1" t="s">
        <v>25</v>
      </c>
    </row>
    <row r="727" spans="1:17" x14ac:dyDescent="0.25">
      <c r="A727" s="1" t="s">
        <v>239</v>
      </c>
      <c r="B727" t="s">
        <v>269</v>
      </c>
      <c r="C727">
        <v>1</v>
      </c>
      <c r="D727" s="1" t="s">
        <v>20</v>
      </c>
      <c r="E727" s="1" t="s">
        <v>21</v>
      </c>
      <c r="F727" s="2">
        <v>43445</v>
      </c>
      <c r="G727" s="2">
        <v>44357</v>
      </c>
      <c r="H727" s="1" t="s">
        <v>131</v>
      </c>
      <c r="I727" s="1" t="s">
        <v>33</v>
      </c>
      <c r="J727" s="1" t="s">
        <v>57</v>
      </c>
      <c r="K727">
        <v>31816.83</v>
      </c>
      <c r="L727" s="2">
        <v>43627</v>
      </c>
      <c r="M727" s="1" t="s">
        <v>0</v>
      </c>
      <c r="N727" s="1" t="s">
        <v>24</v>
      </c>
      <c r="O727" s="1"/>
      <c r="P727" s="2">
        <v>43852</v>
      </c>
      <c r="Q727" s="1" t="s">
        <v>25</v>
      </c>
    </row>
    <row r="728" spans="1:17" x14ac:dyDescent="0.25">
      <c r="A728" s="1" t="s">
        <v>239</v>
      </c>
      <c r="B728" t="s">
        <v>269</v>
      </c>
      <c r="C728">
        <v>1</v>
      </c>
      <c r="D728" s="1" t="s">
        <v>20</v>
      </c>
      <c r="E728" s="1" t="s">
        <v>21</v>
      </c>
      <c r="F728" s="2">
        <v>43445</v>
      </c>
      <c r="G728" s="2">
        <v>44357</v>
      </c>
      <c r="H728" s="1" t="s">
        <v>131</v>
      </c>
      <c r="I728" s="1" t="s">
        <v>33</v>
      </c>
      <c r="J728" s="1" t="s">
        <v>57</v>
      </c>
      <c r="K728">
        <v>46888.34</v>
      </c>
      <c r="L728" s="2">
        <v>43445</v>
      </c>
      <c r="M728" s="1" t="s">
        <v>0</v>
      </c>
      <c r="N728" s="1" t="s">
        <v>24</v>
      </c>
      <c r="O728" s="1"/>
      <c r="P728" s="2">
        <v>43852</v>
      </c>
      <c r="Q728" s="1" t="s">
        <v>25</v>
      </c>
    </row>
    <row r="729" spans="1:17" x14ac:dyDescent="0.25">
      <c r="A729" s="1" t="s">
        <v>239</v>
      </c>
      <c r="B729" t="s">
        <v>269</v>
      </c>
      <c r="C729">
        <v>1</v>
      </c>
      <c r="D729" s="1" t="s">
        <v>20</v>
      </c>
      <c r="E729" s="1" t="s">
        <v>21</v>
      </c>
      <c r="F729" s="2">
        <v>43445</v>
      </c>
      <c r="G729" s="2">
        <v>44357</v>
      </c>
      <c r="H729" s="1" t="s">
        <v>131</v>
      </c>
      <c r="I729" s="1" t="s">
        <v>33</v>
      </c>
      <c r="J729" s="1" t="s">
        <v>57</v>
      </c>
      <c r="K729">
        <v>46888.34</v>
      </c>
      <c r="L729" s="2">
        <v>43445</v>
      </c>
      <c r="M729" s="1" t="s">
        <v>0</v>
      </c>
      <c r="N729" s="1" t="s">
        <v>24</v>
      </c>
      <c r="O729" s="1"/>
      <c r="P729" s="2">
        <v>43852</v>
      </c>
      <c r="Q729" s="1" t="s">
        <v>25</v>
      </c>
    </row>
    <row r="730" spans="1:17" x14ac:dyDescent="0.25">
      <c r="A730" s="1" t="s">
        <v>239</v>
      </c>
      <c r="B730" t="s">
        <v>269</v>
      </c>
      <c r="C730">
        <v>1</v>
      </c>
      <c r="D730" s="1" t="s">
        <v>20</v>
      </c>
      <c r="E730" s="1" t="s">
        <v>21</v>
      </c>
      <c r="F730" s="2">
        <v>43445</v>
      </c>
      <c r="G730" s="2">
        <v>44357</v>
      </c>
      <c r="H730" s="1" t="s">
        <v>131</v>
      </c>
      <c r="I730" s="1" t="s">
        <v>33</v>
      </c>
      <c r="J730" s="1" t="s">
        <v>57</v>
      </c>
      <c r="K730">
        <v>46888.34</v>
      </c>
      <c r="L730" s="2">
        <v>43445</v>
      </c>
      <c r="M730" s="1" t="s">
        <v>0</v>
      </c>
      <c r="N730" s="1" t="s">
        <v>24</v>
      </c>
      <c r="O730" s="1"/>
      <c r="P730" s="2">
        <v>43852</v>
      </c>
      <c r="Q730" s="1" t="s">
        <v>25</v>
      </c>
    </row>
    <row r="731" spans="1:17" x14ac:dyDescent="0.25">
      <c r="A731" s="1" t="s">
        <v>239</v>
      </c>
      <c r="B731" t="s">
        <v>269</v>
      </c>
      <c r="C731">
        <v>1</v>
      </c>
      <c r="D731" s="1" t="s">
        <v>20</v>
      </c>
      <c r="E731" s="1" t="s">
        <v>21</v>
      </c>
      <c r="F731" s="2">
        <v>43445</v>
      </c>
      <c r="G731" s="2">
        <v>44357</v>
      </c>
      <c r="H731" s="1" t="s">
        <v>131</v>
      </c>
      <c r="I731" s="1" t="s">
        <v>33</v>
      </c>
      <c r="J731" s="1" t="s">
        <v>57</v>
      </c>
      <c r="K731">
        <v>46888.34</v>
      </c>
      <c r="L731" s="2">
        <v>43445</v>
      </c>
      <c r="M731" s="1" t="s">
        <v>0</v>
      </c>
      <c r="N731" s="1" t="s">
        <v>24</v>
      </c>
      <c r="O731" s="1"/>
      <c r="P731" s="2">
        <v>43852</v>
      </c>
      <c r="Q731" s="1" t="s">
        <v>25</v>
      </c>
    </row>
    <row r="732" spans="1:17" x14ac:dyDescent="0.25">
      <c r="A732" s="1" t="s">
        <v>239</v>
      </c>
      <c r="B732" t="s">
        <v>270</v>
      </c>
      <c r="C732">
        <v>1</v>
      </c>
      <c r="D732" s="1" t="s">
        <v>20</v>
      </c>
      <c r="E732" s="1" t="s">
        <v>21</v>
      </c>
      <c r="F732" s="2">
        <v>43295</v>
      </c>
      <c r="G732" s="2">
        <v>44574</v>
      </c>
      <c r="H732" s="1" t="s">
        <v>131</v>
      </c>
      <c r="I732" s="1" t="s">
        <v>33</v>
      </c>
      <c r="J732" s="1" t="s">
        <v>57</v>
      </c>
      <c r="K732">
        <v>5712.04</v>
      </c>
      <c r="L732" s="2">
        <v>43752</v>
      </c>
      <c r="M732" s="1" t="s">
        <v>0</v>
      </c>
      <c r="N732" s="1" t="s">
        <v>24</v>
      </c>
      <c r="O732" s="1"/>
      <c r="P732" s="2">
        <v>43852</v>
      </c>
      <c r="Q732" s="1" t="s">
        <v>25</v>
      </c>
    </row>
    <row r="733" spans="1:17" x14ac:dyDescent="0.25">
      <c r="A733" s="1" t="s">
        <v>239</v>
      </c>
      <c r="B733" t="s">
        <v>270</v>
      </c>
      <c r="C733">
        <v>1</v>
      </c>
      <c r="D733" s="1" t="s">
        <v>20</v>
      </c>
      <c r="E733" s="1" t="s">
        <v>21</v>
      </c>
      <c r="F733" s="2">
        <v>43295</v>
      </c>
      <c r="G733" s="2">
        <v>44574</v>
      </c>
      <c r="H733" s="1" t="s">
        <v>131</v>
      </c>
      <c r="I733" s="1" t="s">
        <v>33</v>
      </c>
      <c r="J733" s="1" t="s">
        <v>57</v>
      </c>
      <c r="K733">
        <v>5712.04</v>
      </c>
      <c r="L733" s="2">
        <v>43844</v>
      </c>
      <c r="M733" s="1" t="s">
        <v>0</v>
      </c>
      <c r="N733" s="1" t="s">
        <v>24</v>
      </c>
      <c r="O733" s="1"/>
      <c r="P733" s="2">
        <v>43852</v>
      </c>
      <c r="Q733" s="1" t="s">
        <v>25</v>
      </c>
    </row>
    <row r="734" spans="1:17" x14ac:dyDescent="0.25">
      <c r="A734" s="1" t="s">
        <v>239</v>
      </c>
      <c r="B734" t="s">
        <v>270</v>
      </c>
      <c r="C734">
        <v>1</v>
      </c>
      <c r="D734" s="1" t="s">
        <v>20</v>
      </c>
      <c r="E734" s="1" t="s">
        <v>21</v>
      </c>
      <c r="F734" s="2">
        <v>43295</v>
      </c>
      <c r="G734" s="2">
        <v>44574</v>
      </c>
      <c r="H734" s="1" t="s">
        <v>131</v>
      </c>
      <c r="I734" s="1" t="s">
        <v>33</v>
      </c>
      <c r="J734" s="1" t="s">
        <v>57</v>
      </c>
      <c r="K734">
        <v>5712.04</v>
      </c>
      <c r="L734" s="2">
        <v>43935</v>
      </c>
      <c r="M734" s="1" t="s">
        <v>0</v>
      </c>
      <c r="N734" s="1" t="s">
        <v>24</v>
      </c>
      <c r="O734" s="1"/>
      <c r="P734" s="2">
        <v>43852</v>
      </c>
      <c r="Q734" s="1" t="s">
        <v>25</v>
      </c>
    </row>
    <row r="735" spans="1:17" x14ac:dyDescent="0.25">
      <c r="A735" s="1" t="s">
        <v>239</v>
      </c>
      <c r="B735" t="s">
        <v>270</v>
      </c>
      <c r="C735">
        <v>1</v>
      </c>
      <c r="D735" s="1" t="s">
        <v>20</v>
      </c>
      <c r="E735" s="1" t="s">
        <v>21</v>
      </c>
      <c r="F735" s="2">
        <v>43295</v>
      </c>
      <c r="G735" s="2">
        <v>44574</v>
      </c>
      <c r="H735" s="1" t="s">
        <v>131</v>
      </c>
      <c r="I735" s="1" t="s">
        <v>33</v>
      </c>
      <c r="J735" s="1" t="s">
        <v>57</v>
      </c>
      <c r="K735">
        <v>5712.04</v>
      </c>
      <c r="L735" s="2">
        <v>44026</v>
      </c>
      <c r="M735" s="1" t="s">
        <v>0</v>
      </c>
      <c r="N735" s="1" t="s">
        <v>24</v>
      </c>
      <c r="O735" s="1"/>
      <c r="P735" s="2">
        <v>43852</v>
      </c>
      <c r="Q735" s="1" t="s">
        <v>25</v>
      </c>
    </row>
    <row r="736" spans="1:17" x14ac:dyDescent="0.25">
      <c r="A736" s="1" t="s">
        <v>239</v>
      </c>
      <c r="B736" t="s">
        <v>270</v>
      </c>
      <c r="C736">
        <v>1</v>
      </c>
      <c r="D736" s="1" t="s">
        <v>20</v>
      </c>
      <c r="E736" s="1" t="s">
        <v>21</v>
      </c>
      <c r="F736" s="2">
        <v>43295</v>
      </c>
      <c r="G736" s="2">
        <v>44574</v>
      </c>
      <c r="H736" s="1" t="s">
        <v>131</v>
      </c>
      <c r="I736" s="1" t="s">
        <v>33</v>
      </c>
      <c r="J736" s="1" t="s">
        <v>57</v>
      </c>
      <c r="K736">
        <v>5712.04</v>
      </c>
      <c r="L736" s="2">
        <v>44118</v>
      </c>
      <c r="M736" s="1" t="s">
        <v>0</v>
      </c>
      <c r="N736" s="1" t="s">
        <v>24</v>
      </c>
      <c r="O736" s="1"/>
      <c r="P736" s="2">
        <v>43852</v>
      </c>
      <c r="Q736" s="1" t="s">
        <v>25</v>
      </c>
    </row>
    <row r="737" spans="1:17" x14ac:dyDescent="0.25">
      <c r="A737" s="1" t="s">
        <v>239</v>
      </c>
      <c r="B737" t="s">
        <v>270</v>
      </c>
      <c r="C737">
        <v>1</v>
      </c>
      <c r="D737" s="1" t="s">
        <v>20</v>
      </c>
      <c r="E737" s="1" t="s">
        <v>21</v>
      </c>
      <c r="F737" s="2">
        <v>43295</v>
      </c>
      <c r="G737" s="2">
        <v>44574</v>
      </c>
      <c r="H737" s="1" t="s">
        <v>131</v>
      </c>
      <c r="I737" s="1" t="s">
        <v>33</v>
      </c>
      <c r="J737" s="1" t="s">
        <v>57</v>
      </c>
      <c r="K737">
        <v>5712.04</v>
      </c>
      <c r="L737" s="2">
        <v>44210</v>
      </c>
      <c r="M737" s="1" t="s">
        <v>0</v>
      </c>
      <c r="N737" s="1" t="s">
        <v>24</v>
      </c>
      <c r="O737" s="1"/>
      <c r="P737" s="2">
        <v>43852</v>
      </c>
      <c r="Q737" s="1" t="s">
        <v>25</v>
      </c>
    </row>
    <row r="738" spans="1:17" x14ac:dyDescent="0.25">
      <c r="A738" s="1" t="s">
        <v>239</v>
      </c>
      <c r="B738" t="s">
        <v>270</v>
      </c>
      <c r="C738">
        <v>1</v>
      </c>
      <c r="D738" s="1" t="s">
        <v>20</v>
      </c>
      <c r="E738" s="1" t="s">
        <v>21</v>
      </c>
      <c r="F738" s="2">
        <v>43295</v>
      </c>
      <c r="G738" s="2">
        <v>44574</v>
      </c>
      <c r="H738" s="1" t="s">
        <v>131</v>
      </c>
      <c r="I738" s="1" t="s">
        <v>33</v>
      </c>
      <c r="J738" s="1" t="s">
        <v>57</v>
      </c>
      <c r="K738">
        <v>5712.04</v>
      </c>
      <c r="L738" s="2">
        <v>44300</v>
      </c>
      <c r="M738" s="1" t="s">
        <v>0</v>
      </c>
      <c r="N738" s="1" t="s">
        <v>24</v>
      </c>
      <c r="O738" s="1"/>
      <c r="P738" s="2">
        <v>43852</v>
      </c>
      <c r="Q738" s="1" t="s">
        <v>25</v>
      </c>
    </row>
    <row r="739" spans="1:17" x14ac:dyDescent="0.25">
      <c r="A739" s="1" t="s">
        <v>239</v>
      </c>
      <c r="B739" t="s">
        <v>270</v>
      </c>
      <c r="C739">
        <v>1</v>
      </c>
      <c r="D739" s="1" t="s">
        <v>20</v>
      </c>
      <c r="E739" s="1" t="s">
        <v>21</v>
      </c>
      <c r="F739" s="2">
        <v>43295</v>
      </c>
      <c r="G739" s="2">
        <v>44574</v>
      </c>
      <c r="H739" s="1" t="s">
        <v>131</v>
      </c>
      <c r="I739" s="1" t="s">
        <v>33</v>
      </c>
      <c r="J739" s="1" t="s">
        <v>57</v>
      </c>
      <c r="K739">
        <v>5712.04</v>
      </c>
      <c r="L739" s="2">
        <v>44391</v>
      </c>
      <c r="M739" s="1" t="s">
        <v>0</v>
      </c>
      <c r="N739" s="1" t="s">
        <v>24</v>
      </c>
      <c r="O739" s="1"/>
      <c r="P739" s="2">
        <v>43852</v>
      </c>
      <c r="Q739" s="1" t="s">
        <v>25</v>
      </c>
    </row>
    <row r="740" spans="1:17" x14ac:dyDescent="0.25">
      <c r="A740" s="1" t="s">
        <v>239</v>
      </c>
      <c r="B740" t="s">
        <v>270</v>
      </c>
      <c r="C740">
        <v>1</v>
      </c>
      <c r="D740" s="1" t="s">
        <v>20</v>
      </c>
      <c r="E740" s="1" t="s">
        <v>21</v>
      </c>
      <c r="F740" s="2">
        <v>43295</v>
      </c>
      <c r="G740" s="2">
        <v>44574</v>
      </c>
      <c r="H740" s="1" t="s">
        <v>131</v>
      </c>
      <c r="I740" s="1" t="s">
        <v>33</v>
      </c>
      <c r="J740" s="1" t="s">
        <v>57</v>
      </c>
      <c r="K740">
        <v>5712.04</v>
      </c>
      <c r="L740" s="2">
        <v>44391</v>
      </c>
      <c r="M740" s="1" t="s">
        <v>0</v>
      </c>
      <c r="N740" s="1" t="s">
        <v>24</v>
      </c>
      <c r="O740" s="1"/>
      <c r="P740" s="2">
        <v>43852</v>
      </c>
      <c r="Q740" s="1" t="s">
        <v>25</v>
      </c>
    </row>
    <row r="741" spans="1:17" x14ac:dyDescent="0.25">
      <c r="A741" s="1" t="s">
        <v>239</v>
      </c>
      <c r="B741" t="s">
        <v>270</v>
      </c>
      <c r="C741">
        <v>1</v>
      </c>
      <c r="D741" s="1" t="s">
        <v>20</v>
      </c>
      <c r="E741" s="1" t="s">
        <v>21</v>
      </c>
      <c r="F741" s="2">
        <v>43295</v>
      </c>
      <c r="G741" s="2">
        <v>44574</v>
      </c>
      <c r="H741" s="1" t="s">
        <v>131</v>
      </c>
      <c r="I741" s="1" t="s">
        <v>33</v>
      </c>
      <c r="J741" s="1" t="s">
        <v>57</v>
      </c>
      <c r="K741">
        <v>5712.04</v>
      </c>
      <c r="L741" s="2">
        <v>44391</v>
      </c>
      <c r="M741" s="1" t="s">
        <v>0</v>
      </c>
      <c r="N741" s="1" t="s">
        <v>24</v>
      </c>
      <c r="O741" s="1"/>
      <c r="P741" s="2">
        <v>43852</v>
      </c>
      <c r="Q741" s="1" t="s">
        <v>25</v>
      </c>
    </row>
    <row r="742" spans="1:17" x14ac:dyDescent="0.25">
      <c r="A742" s="1" t="s">
        <v>239</v>
      </c>
      <c r="B742" t="s">
        <v>270</v>
      </c>
      <c r="C742">
        <v>1</v>
      </c>
      <c r="D742" s="1" t="s">
        <v>20</v>
      </c>
      <c r="E742" s="1" t="s">
        <v>21</v>
      </c>
      <c r="F742" s="2">
        <v>43295</v>
      </c>
      <c r="G742" s="2">
        <v>44574</v>
      </c>
      <c r="H742" s="1" t="s">
        <v>131</v>
      </c>
      <c r="I742" s="1" t="s">
        <v>33</v>
      </c>
      <c r="J742" s="1" t="s">
        <v>57</v>
      </c>
      <c r="K742">
        <v>5712.04</v>
      </c>
      <c r="L742" s="2">
        <v>44391</v>
      </c>
      <c r="M742" s="1" t="s">
        <v>0</v>
      </c>
      <c r="N742" s="1" t="s">
        <v>24</v>
      </c>
      <c r="O742" s="1"/>
      <c r="P742" s="2">
        <v>43852</v>
      </c>
      <c r="Q742" s="1" t="s">
        <v>25</v>
      </c>
    </row>
    <row r="743" spans="1:17" x14ac:dyDescent="0.25">
      <c r="A743" s="1" t="s">
        <v>239</v>
      </c>
      <c r="B743" t="s">
        <v>270</v>
      </c>
      <c r="C743">
        <v>1</v>
      </c>
      <c r="D743" s="1" t="s">
        <v>20</v>
      </c>
      <c r="E743" s="1" t="s">
        <v>21</v>
      </c>
      <c r="F743" s="2">
        <v>43295</v>
      </c>
      <c r="G743" s="2">
        <v>44574</v>
      </c>
      <c r="H743" s="1" t="s">
        <v>131</v>
      </c>
      <c r="I743" s="1" t="s">
        <v>33</v>
      </c>
      <c r="J743" s="1" t="s">
        <v>57</v>
      </c>
      <c r="K743">
        <v>5712.04</v>
      </c>
      <c r="L743" s="2">
        <v>43387</v>
      </c>
      <c r="M743" s="1" t="s">
        <v>0</v>
      </c>
      <c r="N743" s="1" t="s">
        <v>24</v>
      </c>
      <c r="O743" s="1"/>
      <c r="P743" s="2">
        <v>43852</v>
      </c>
      <c r="Q743" s="1" t="s">
        <v>25</v>
      </c>
    </row>
    <row r="744" spans="1:17" x14ac:dyDescent="0.25">
      <c r="A744" s="1" t="s">
        <v>239</v>
      </c>
      <c r="B744" t="s">
        <v>270</v>
      </c>
      <c r="C744">
        <v>1</v>
      </c>
      <c r="D744" s="1" t="s">
        <v>20</v>
      </c>
      <c r="E744" s="1" t="s">
        <v>21</v>
      </c>
      <c r="F744" s="2">
        <v>43295</v>
      </c>
      <c r="G744" s="2">
        <v>44574</v>
      </c>
      <c r="H744" s="1" t="s">
        <v>131</v>
      </c>
      <c r="I744" s="1" t="s">
        <v>33</v>
      </c>
      <c r="J744" s="1" t="s">
        <v>57</v>
      </c>
      <c r="K744">
        <v>5712.04</v>
      </c>
      <c r="L744" s="2">
        <v>43479</v>
      </c>
      <c r="M744" s="1" t="s">
        <v>0</v>
      </c>
      <c r="N744" s="1" t="s">
        <v>24</v>
      </c>
      <c r="O744" s="1"/>
      <c r="P744" s="2">
        <v>43852</v>
      </c>
      <c r="Q744" s="1" t="s">
        <v>25</v>
      </c>
    </row>
    <row r="745" spans="1:17" x14ac:dyDescent="0.25">
      <c r="A745" s="1" t="s">
        <v>239</v>
      </c>
      <c r="B745" t="s">
        <v>270</v>
      </c>
      <c r="C745">
        <v>1</v>
      </c>
      <c r="D745" s="1" t="s">
        <v>20</v>
      </c>
      <c r="E745" s="1" t="s">
        <v>21</v>
      </c>
      <c r="F745" s="2">
        <v>43295</v>
      </c>
      <c r="G745" s="2">
        <v>44574</v>
      </c>
      <c r="H745" s="1" t="s">
        <v>131</v>
      </c>
      <c r="I745" s="1" t="s">
        <v>33</v>
      </c>
      <c r="J745" s="1" t="s">
        <v>57</v>
      </c>
      <c r="K745">
        <v>5712.04</v>
      </c>
      <c r="L745" s="2">
        <v>43569</v>
      </c>
      <c r="M745" s="1" t="s">
        <v>0</v>
      </c>
      <c r="N745" s="1" t="s">
        <v>24</v>
      </c>
      <c r="O745" s="1"/>
      <c r="P745" s="2">
        <v>43852</v>
      </c>
      <c r="Q745" s="1" t="s">
        <v>25</v>
      </c>
    </row>
    <row r="746" spans="1:17" x14ac:dyDescent="0.25">
      <c r="A746" s="1" t="s">
        <v>239</v>
      </c>
      <c r="B746" t="s">
        <v>270</v>
      </c>
      <c r="C746">
        <v>1</v>
      </c>
      <c r="D746" s="1" t="s">
        <v>20</v>
      </c>
      <c r="E746" s="1" t="s">
        <v>21</v>
      </c>
      <c r="F746" s="2">
        <v>43295</v>
      </c>
      <c r="G746" s="2">
        <v>44574</v>
      </c>
      <c r="H746" s="1" t="s">
        <v>131</v>
      </c>
      <c r="I746" s="1" t="s">
        <v>33</v>
      </c>
      <c r="J746" s="1" t="s">
        <v>57</v>
      </c>
      <c r="K746">
        <v>5712.04</v>
      </c>
      <c r="L746" s="2">
        <v>43660</v>
      </c>
      <c r="M746" s="1" t="s">
        <v>0</v>
      </c>
      <c r="N746" s="1" t="s">
        <v>24</v>
      </c>
      <c r="O746" s="1"/>
      <c r="P746" s="2">
        <v>43852</v>
      </c>
      <c r="Q746" s="1" t="s">
        <v>25</v>
      </c>
    </row>
    <row r="747" spans="1:17" x14ac:dyDescent="0.25">
      <c r="A747" s="1" t="s">
        <v>239</v>
      </c>
      <c r="B747" t="s">
        <v>270</v>
      </c>
      <c r="C747">
        <v>1</v>
      </c>
      <c r="D747" s="1" t="s">
        <v>20</v>
      </c>
      <c r="E747" s="1" t="s">
        <v>21</v>
      </c>
      <c r="F747" s="2">
        <v>43295</v>
      </c>
      <c r="G747" s="2">
        <v>44574</v>
      </c>
      <c r="H747" s="1" t="s">
        <v>131</v>
      </c>
      <c r="I747" s="1" t="s">
        <v>33</v>
      </c>
      <c r="J747" s="1" t="s">
        <v>57</v>
      </c>
      <c r="K747">
        <v>15832.08</v>
      </c>
      <c r="L747" s="2">
        <v>43295</v>
      </c>
      <c r="M747" s="1" t="s">
        <v>0</v>
      </c>
      <c r="N747" s="1" t="s">
        <v>24</v>
      </c>
      <c r="O747" s="1"/>
      <c r="P747" s="2">
        <v>43852</v>
      </c>
      <c r="Q747" s="1" t="s">
        <v>25</v>
      </c>
    </row>
    <row r="748" spans="1:17" x14ac:dyDescent="0.25">
      <c r="A748" s="1" t="s">
        <v>239</v>
      </c>
      <c r="B748" t="s">
        <v>271</v>
      </c>
      <c r="C748">
        <v>1</v>
      </c>
      <c r="D748" s="1" t="s">
        <v>20</v>
      </c>
      <c r="E748" s="1" t="s">
        <v>21</v>
      </c>
      <c r="F748" s="2">
        <v>43295</v>
      </c>
      <c r="G748" s="2">
        <v>44574</v>
      </c>
      <c r="H748" s="1" t="s">
        <v>131</v>
      </c>
      <c r="I748" s="1" t="s">
        <v>33</v>
      </c>
      <c r="J748" s="1" t="s">
        <v>57</v>
      </c>
      <c r="K748">
        <v>11198.33</v>
      </c>
      <c r="L748" s="2">
        <v>44391</v>
      </c>
      <c r="M748" s="1" t="s">
        <v>0</v>
      </c>
      <c r="N748" s="1" t="s">
        <v>24</v>
      </c>
      <c r="O748" s="1"/>
      <c r="P748" s="2">
        <v>43852</v>
      </c>
      <c r="Q748" s="1" t="s">
        <v>25</v>
      </c>
    </row>
    <row r="749" spans="1:17" x14ac:dyDescent="0.25">
      <c r="A749" s="1" t="s">
        <v>239</v>
      </c>
      <c r="B749" t="s">
        <v>271</v>
      </c>
      <c r="C749">
        <v>1</v>
      </c>
      <c r="D749" s="1" t="s">
        <v>20</v>
      </c>
      <c r="E749" s="1" t="s">
        <v>21</v>
      </c>
      <c r="F749" s="2">
        <v>43295</v>
      </c>
      <c r="G749" s="2">
        <v>44574</v>
      </c>
      <c r="H749" s="1" t="s">
        <v>131</v>
      </c>
      <c r="I749" s="1" t="s">
        <v>33</v>
      </c>
      <c r="J749" s="1" t="s">
        <v>57</v>
      </c>
      <c r="K749">
        <v>11279.55</v>
      </c>
      <c r="L749" s="2">
        <v>43844</v>
      </c>
      <c r="M749" s="1" t="s">
        <v>0</v>
      </c>
      <c r="N749" s="1" t="s">
        <v>24</v>
      </c>
      <c r="O749" s="1"/>
      <c r="P749" s="2">
        <v>43852</v>
      </c>
      <c r="Q749" s="1" t="s">
        <v>25</v>
      </c>
    </row>
    <row r="750" spans="1:17" x14ac:dyDescent="0.25">
      <c r="A750" s="1" t="s">
        <v>239</v>
      </c>
      <c r="B750" t="s">
        <v>271</v>
      </c>
      <c r="C750">
        <v>1</v>
      </c>
      <c r="D750" s="1" t="s">
        <v>20</v>
      </c>
      <c r="E750" s="1" t="s">
        <v>21</v>
      </c>
      <c r="F750" s="2">
        <v>43295</v>
      </c>
      <c r="G750" s="2">
        <v>44574</v>
      </c>
      <c r="H750" s="1" t="s">
        <v>131</v>
      </c>
      <c r="I750" s="1" t="s">
        <v>33</v>
      </c>
      <c r="J750" s="1" t="s">
        <v>57</v>
      </c>
      <c r="K750">
        <v>11279.55</v>
      </c>
      <c r="L750" s="2">
        <v>43935</v>
      </c>
      <c r="M750" s="1" t="s">
        <v>0</v>
      </c>
      <c r="N750" s="1" t="s">
        <v>24</v>
      </c>
      <c r="O750" s="1"/>
      <c r="P750" s="2">
        <v>43852</v>
      </c>
      <c r="Q750" s="1" t="s">
        <v>25</v>
      </c>
    </row>
    <row r="751" spans="1:17" x14ac:dyDescent="0.25">
      <c r="A751" s="1" t="s">
        <v>239</v>
      </c>
      <c r="B751" t="s">
        <v>271</v>
      </c>
      <c r="C751">
        <v>1</v>
      </c>
      <c r="D751" s="1" t="s">
        <v>20</v>
      </c>
      <c r="E751" s="1" t="s">
        <v>21</v>
      </c>
      <c r="F751" s="2">
        <v>43295</v>
      </c>
      <c r="G751" s="2">
        <v>44574</v>
      </c>
      <c r="H751" s="1" t="s">
        <v>131</v>
      </c>
      <c r="I751" s="1" t="s">
        <v>33</v>
      </c>
      <c r="J751" s="1" t="s">
        <v>57</v>
      </c>
      <c r="K751">
        <v>11279.55</v>
      </c>
      <c r="L751" s="2">
        <v>44026</v>
      </c>
      <c r="M751" s="1" t="s">
        <v>0</v>
      </c>
      <c r="N751" s="1" t="s">
        <v>24</v>
      </c>
      <c r="O751" s="1"/>
      <c r="P751" s="2">
        <v>43852</v>
      </c>
      <c r="Q751" s="1" t="s">
        <v>25</v>
      </c>
    </row>
    <row r="752" spans="1:17" x14ac:dyDescent="0.25">
      <c r="A752" s="1" t="s">
        <v>239</v>
      </c>
      <c r="B752" t="s">
        <v>271</v>
      </c>
      <c r="C752">
        <v>1</v>
      </c>
      <c r="D752" s="1" t="s">
        <v>20</v>
      </c>
      <c r="E752" s="1" t="s">
        <v>21</v>
      </c>
      <c r="F752" s="2">
        <v>43295</v>
      </c>
      <c r="G752" s="2">
        <v>44574</v>
      </c>
      <c r="H752" s="1" t="s">
        <v>131</v>
      </c>
      <c r="I752" s="1" t="s">
        <v>33</v>
      </c>
      <c r="J752" s="1" t="s">
        <v>57</v>
      </c>
      <c r="K752">
        <v>11279.55</v>
      </c>
      <c r="L752" s="2">
        <v>44118</v>
      </c>
      <c r="M752" s="1" t="s">
        <v>0</v>
      </c>
      <c r="N752" s="1" t="s">
        <v>24</v>
      </c>
      <c r="O752" s="1"/>
      <c r="P752" s="2">
        <v>43852</v>
      </c>
      <c r="Q752" s="1" t="s">
        <v>25</v>
      </c>
    </row>
    <row r="753" spans="1:17" x14ac:dyDescent="0.25">
      <c r="A753" s="1" t="s">
        <v>239</v>
      </c>
      <c r="B753" t="s">
        <v>271</v>
      </c>
      <c r="C753">
        <v>1</v>
      </c>
      <c r="D753" s="1" t="s">
        <v>20</v>
      </c>
      <c r="E753" s="1" t="s">
        <v>21</v>
      </c>
      <c r="F753" s="2">
        <v>43295</v>
      </c>
      <c r="G753" s="2">
        <v>44574</v>
      </c>
      <c r="H753" s="1" t="s">
        <v>131</v>
      </c>
      <c r="I753" s="1" t="s">
        <v>33</v>
      </c>
      <c r="J753" s="1" t="s">
        <v>57</v>
      </c>
      <c r="K753">
        <v>11279.55</v>
      </c>
      <c r="L753" s="2">
        <v>44210</v>
      </c>
      <c r="M753" s="1" t="s">
        <v>0</v>
      </c>
      <c r="N753" s="1" t="s">
        <v>24</v>
      </c>
      <c r="O753" s="1"/>
      <c r="P753" s="2">
        <v>43852</v>
      </c>
      <c r="Q753" s="1" t="s">
        <v>25</v>
      </c>
    </row>
    <row r="754" spans="1:17" x14ac:dyDescent="0.25">
      <c r="A754" s="1" t="s">
        <v>239</v>
      </c>
      <c r="B754" t="s">
        <v>271</v>
      </c>
      <c r="C754">
        <v>1</v>
      </c>
      <c r="D754" s="1" t="s">
        <v>20</v>
      </c>
      <c r="E754" s="1" t="s">
        <v>21</v>
      </c>
      <c r="F754" s="2">
        <v>43295</v>
      </c>
      <c r="G754" s="2">
        <v>44574</v>
      </c>
      <c r="H754" s="1" t="s">
        <v>131</v>
      </c>
      <c r="I754" s="1" t="s">
        <v>33</v>
      </c>
      <c r="J754" s="1" t="s">
        <v>57</v>
      </c>
      <c r="K754">
        <v>11279.55</v>
      </c>
      <c r="L754" s="2">
        <v>44300</v>
      </c>
      <c r="M754" s="1" t="s">
        <v>0</v>
      </c>
      <c r="N754" s="1" t="s">
        <v>24</v>
      </c>
      <c r="O754" s="1"/>
      <c r="P754" s="2">
        <v>43852</v>
      </c>
      <c r="Q754" s="1" t="s">
        <v>25</v>
      </c>
    </row>
    <row r="755" spans="1:17" x14ac:dyDescent="0.25">
      <c r="A755" s="1" t="s">
        <v>239</v>
      </c>
      <c r="B755" t="s">
        <v>271</v>
      </c>
      <c r="C755">
        <v>1</v>
      </c>
      <c r="D755" s="1" t="s">
        <v>20</v>
      </c>
      <c r="E755" s="1" t="s">
        <v>21</v>
      </c>
      <c r="F755" s="2">
        <v>43295</v>
      </c>
      <c r="G755" s="2">
        <v>44574</v>
      </c>
      <c r="H755" s="1" t="s">
        <v>131</v>
      </c>
      <c r="I755" s="1" t="s">
        <v>33</v>
      </c>
      <c r="J755" s="1" t="s">
        <v>57</v>
      </c>
      <c r="K755">
        <v>11279.55</v>
      </c>
      <c r="L755" s="2">
        <v>43387</v>
      </c>
      <c r="M755" s="1" t="s">
        <v>0</v>
      </c>
      <c r="N755" s="1" t="s">
        <v>24</v>
      </c>
      <c r="O755" s="1"/>
      <c r="P755" s="2">
        <v>43852</v>
      </c>
      <c r="Q755" s="1" t="s">
        <v>25</v>
      </c>
    </row>
    <row r="756" spans="1:17" x14ac:dyDescent="0.25">
      <c r="A756" s="1" t="s">
        <v>239</v>
      </c>
      <c r="B756" t="s">
        <v>271</v>
      </c>
      <c r="C756">
        <v>1</v>
      </c>
      <c r="D756" s="1" t="s">
        <v>20</v>
      </c>
      <c r="E756" s="1" t="s">
        <v>21</v>
      </c>
      <c r="F756" s="2">
        <v>43295</v>
      </c>
      <c r="G756" s="2">
        <v>44574</v>
      </c>
      <c r="H756" s="1" t="s">
        <v>131</v>
      </c>
      <c r="I756" s="1" t="s">
        <v>33</v>
      </c>
      <c r="J756" s="1" t="s">
        <v>57</v>
      </c>
      <c r="K756">
        <v>11279.55</v>
      </c>
      <c r="L756" s="2">
        <v>43479</v>
      </c>
      <c r="M756" s="1" t="s">
        <v>0</v>
      </c>
      <c r="N756" s="1" t="s">
        <v>24</v>
      </c>
      <c r="O756" s="1"/>
      <c r="P756" s="2">
        <v>43852</v>
      </c>
      <c r="Q756" s="1" t="s">
        <v>25</v>
      </c>
    </row>
    <row r="757" spans="1:17" x14ac:dyDescent="0.25">
      <c r="A757" s="1" t="s">
        <v>239</v>
      </c>
      <c r="B757" t="s">
        <v>271</v>
      </c>
      <c r="C757">
        <v>1</v>
      </c>
      <c r="D757" s="1" t="s">
        <v>20</v>
      </c>
      <c r="E757" s="1" t="s">
        <v>21</v>
      </c>
      <c r="F757" s="2">
        <v>43295</v>
      </c>
      <c r="G757" s="2">
        <v>44574</v>
      </c>
      <c r="H757" s="1" t="s">
        <v>131</v>
      </c>
      <c r="I757" s="1" t="s">
        <v>33</v>
      </c>
      <c r="J757" s="1" t="s">
        <v>57</v>
      </c>
      <c r="K757">
        <v>11279.55</v>
      </c>
      <c r="L757" s="2">
        <v>43569</v>
      </c>
      <c r="M757" s="1" t="s">
        <v>0</v>
      </c>
      <c r="N757" s="1" t="s">
        <v>24</v>
      </c>
      <c r="O757" s="1"/>
      <c r="P757" s="2">
        <v>43852</v>
      </c>
      <c r="Q757" s="1" t="s">
        <v>25</v>
      </c>
    </row>
    <row r="758" spans="1:17" x14ac:dyDescent="0.25">
      <c r="A758" s="1" t="s">
        <v>239</v>
      </c>
      <c r="B758" t="s">
        <v>271</v>
      </c>
      <c r="C758">
        <v>1</v>
      </c>
      <c r="D758" s="1" t="s">
        <v>20</v>
      </c>
      <c r="E758" s="1" t="s">
        <v>21</v>
      </c>
      <c r="F758" s="2">
        <v>43295</v>
      </c>
      <c r="G758" s="2">
        <v>44574</v>
      </c>
      <c r="H758" s="1" t="s">
        <v>131</v>
      </c>
      <c r="I758" s="1" t="s">
        <v>33</v>
      </c>
      <c r="J758" s="1" t="s">
        <v>57</v>
      </c>
      <c r="K758">
        <v>11279.55</v>
      </c>
      <c r="L758" s="2">
        <v>43660</v>
      </c>
      <c r="M758" s="1" t="s">
        <v>0</v>
      </c>
      <c r="N758" s="1" t="s">
        <v>24</v>
      </c>
      <c r="O758" s="1"/>
      <c r="P758" s="2">
        <v>43852</v>
      </c>
      <c r="Q758" s="1" t="s">
        <v>25</v>
      </c>
    </row>
    <row r="759" spans="1:17" x14ac:dyDescent="0.25">
      <c r="A759" s="1" t="s">
        <v>239</v>
      </c>
      <c r="B759" t="s">
        <v>271</v>
      </c>
      <c r="C759">
        <v>1</v>
      </c>
      <c r="D759" s="1" t="s">
        <v>20</v>
      </c>
      <c r="E759" s="1" t="s">
        <v>21</v>
      </c>
      <c r="F759" s="2">
        <v>43295</v>
      </c>
      <c r="G759" s="2">
        <v>44574</v>
      </c>
      <c r="H759" s="1" t="s">
        <v>131</v>
      </c>
      <c r="I759" s="1" t="s">
        <v>33</v>
      </c>
      <c r="J759" s="1" t="s">
        <v>57</v>
      </c>
      <c r="K759">
        <v>11279.55</v>
      </c>
      <c r="L759" s="2">
        <v>43752</v>
      </c>
      <c r="M759" s="1" t="s">
        <v>0</v>
      </c>
      <c r="N759" s="1" t="s">
        <v>24</v>
      </c>
      <c r="O759" s="1"/>
      <c r="P759" s="2">
        <v>43852</v>
      </c>
      <c r="Q759" s="1" t="s">
        <v>25</v>
      </c>
    </row>
    <row r="760" spans="1:17" x14ac:dyDescent="0.25">
      <c r="A760" s="1" t="s">
        <v>239</v>
      </c>
      <c r="B760" t="s">
        <v>271</v>
      </c>
      <c r="C760">
        <v>1</v>
      </c>
      <c r="D760" s="1" t="s">
        <v>20</v>
      </c>
      <c r="E760" s="1" t="s">
        <v>21</v>
      </c>
      <c r="F760" s="2">
        <v>43295</v>
      </c>
      <c r="G760" s="2">
        <v>44574</v>
      </c>
      <c r="H760" s="1" t="s">
        <v>131</v>
      </c>
      <c r="I760" s="1" t="s">
        <v>33</v>
      </c>
      <c r="J760" s="1" t="s">
        <v>57</v>
      </c>
      <c r="K760">
        <v>27256.2</v>
      </c>
      <c r="L760" s="2">
        <v>43295</v>
      </c>
      <c r="M760" s="1" t="s">
        <v>0</v>
      </c>
      <c r="N760" s="1" t="s">
        <v>24</v>
      </c>
      <c r="O760" s="1"/>
      <c r="P760" s="2">
        <v>43852</v>
      </c>
      <c r="Q760" s="1" t="s">
        <v>25</v>
      </c>
    </row>
    <row r="761" spans="1:17" x14ac:dyDescent="0.25">
      <c r="A761" s="1" t="s">
        <v>239</v>
      </c>
      <c r="B761" t="s">
        <v>272</v>
      </c>
      <c r="C761">
        <v>1</v>
      </c>
      <c r="D761" s="1" t="s">
        <v>20</v>
      </c>
      <c r="E761" s="1" t="s">
        <v>21</v>
      </c>
      <c r="F761" s="2">
        <v>43448</v>
      </c>
      <c r="G761" s="2">
        <v>44360</v>
      </c>
      <c r="H761" s="1" t="s">
        <v>131</v>
      </c>
      <c r="I761" s="1" t="s">
        <v>33</v>
      </c>
      <c r="J761" s="1" t="s">
        <v>57</v>
      </c>
      <c r="K761">
        <v>2426.0300000000002</v>
      </c>
      <c r="L761" s="2">
        <v>44179</v>
      </c>
      <c r="M761" s="1" t="s">
        <v>0</v>
      </c>
      <c r="N761" s="1" t="s">
        <v>24</v>
      </c>
      <c r="O761" s="1"/>
      <c r="P761" s="2">
        <v>43852</v>
      </c>
      <c r="Q761" s="1" t="s">
        <v>25</v>
      </c>
    </row>
    <row r="762" spans="1:17" x14ac:dyDescent="0.25">
      <c r="A762" s="1" t="s">
        <v>239</v>
      </c>
      <c r="B762" t="s">
        <v>272</v>
      </c>
      <c r="C762">
        <v>1</v>
      </c>
      <c r="D762" s="1" t="s">
        <v>20</v>
      </c>
      <c r="E762" s="1" t="s">
        <v>21</v>
      </c>
      <c r="F762" s="2">
        <v>43448</v>
      </c>
      <c r="G762" s="2">
        <v>44360</v>
      </c>
      <c r="H762" s="1" t="s">
        <v>131</v>
      </c>
      <c r="I762" s="1" t="s">
        <v>33</v>
      </c>
      <c r="J762" s="1" t="s">
        <v>57</v>
      </c>
      <c r="K762">
        <v>2426.06</v>
      </c>
      <c r="L762" s="2">
        <v>43813</v>
      </c>
      <c r="M762" s="1" t="s">
        <v>0</v>
      </c>
      <c r="N762" s="1" t="s">
        <v>24</v>
      </c>
      <c r="O762" s="1"/>
      <c r="P762" s="2">
        <v>43852</v>
      </c>
      <c r="Q762" s="1" t="s">
        <v>25</v>
      </c>
    </row>
    <row r="763" spans="1:17" x14ac:dyDescent="0.25">
      <c r="A763" s="1" t="s">
        <v>239</v>
      </c>
      <c r="B763" t="s">
        <v>272</v>
      </c>
      <c r="C763">
        <v>1</v>
      </c>
      <c r="D763" s="1" t="s">
        <v>20</v>
      </c>
      <c r="E763" s="1" t="s">
        <v>21</v>
      </c>
      <c r="F763" s="2">
        <v>43448</v>
      </c>
      <c r="G763" s="2">
        <v>44360</v>
      </c>
      <c r="H763" s="1" t="s">
        <v>131</v>
      </c>
      <c r="I763" s="1" t="s">
        <v>33</v>
      </c>
      <c r="J763" s="1" t="s">
        <v>57</v>
      </c>
      <c r="K763">
        <v>2426.06</v>
      </c>
      <c r="L763" s="2">
        <v>43904</v>
      </c>
      <c r="M763" s="1" t="s">
        <v>0</v>
      </c>
      <c r="N763" s="1" t="s">
        <v>24</v>
      </c>
      <c r="O763" s="1"/>
      <c r="P763" s="2">
        <v>43852</v>
      </c>
      <c r="Q763" s="1" t="s">
        <v>25</v>
      </c>
    </row>
    <row r="764" spans="1:17" x14ac:dyDescent="0.25">
      <c r="A764" s="1" t="s">
        <v>239</v>
      </c>
      <c r="B764" t="s">
        <v>272</v>
      </c>
      <c r="C764">
        <v>1</v>
      </c>
      <c r="D764" s="1" t="s">
        <v>20</v>
      </c>
      <c r="E764" s="1" t="s">
        <v>21</v>
      </c>
      <c r="F764" s="2">
        <v>43448</v>
      </c>
      <c r="G764" s="2">
        <v>44360</v>
      </c>
      <c r="H764" s="1" t="s">
        <v>131</v>
      </c>
      <c r="I764" s="1" t="s">
        <v>33</v>
      </c>
      <c r="J764" s="1" t="s">
        <v>57</v>
      </c>
      <c r="K764">
        <v>2426.06</v>
      </c>
      <c r="L764" s="2">
        <v>43996</v>
      </c>
      <c r="M764" s="1" t="s">
        <v>0</v>
      </c>
      <c r="N764" s="1" t="s">
        <v>24</v>
      </c>
      <c r="O764" s="1"/>
      <c r="P764" s="2">
        <v>43852</v>
      </c>
      <c r="Q764" s="1" t="s">
        <v>25</v>
      </c>
    </row>
    <row r="765" spans="1:17" x14ac:dyDescent="0.25">
      <c r="A765" s="1" t="s">
        <v>239</v>
      </c>
      <c r="B765" t="s">
        <v>272</v>
      </c>
      <c r="C765">
        <v>1</v>
      </c>
      <c r="D765" s="1" t="s">
        <v>20</v>
      </c>
      <c r="E765" s="1" t="s">
        <v>21</v>
      </c>
      <c r="F765" s="2">
        <v>43448</v>
      </c>
      <c r="G765" s="2">
        <v>44360</v>
      </c>
      <c r="H765" s="1" t="s">
        <v>131</v>
      </c>
      <c r="I765" s="1" t="s">
        <v>33</v>
      </c>
      <c r="J765" s="1" t="s">
        <v>57</v>
      </c>
      <c r="K765">
        <v>2426.06</v>
      </c>
      <c r="L765" s="2">
        <v>44088</v>
      </c>
      <c r="M765" s="1" t="s">
        <v>0</v>
      </c>
      <c r="N765" s="1" t="s">
        <v>24</v>
      </c>
      <c r="O765" s="1"/>
      <c r="P765" s="2">
        <v>43852</v>
      </c>
      <c r="Q765" s="1" t="s">
        <v>25</v>
      </c>
    </row>
    <row r="766" spans="1:17" x14ac:dyDescent="0.25">
      <c r="A766" s="1" t="s">
        <v>239</v>
      </c>
      <c r="B766" t="s">
        <v>272</v>
      </c>
      <c r="C766">
        <v>1</v>
      </c>
      <c r="D766" s="1" t="s">
        <v>20</v>
      </c>
      <c r="E766" s="1" t="s">
        <v>21</v>
      </c>
      <c r="F766" s="2">
        <v>43448</v>
      </c>
      <c r="G766" s="2">
        <v>44360</v>
      </c>
      <c r="H766" s="1" t="s">
        <v>131</v>
      </c>
      <c r="I766" s="1" t="s">
        <v>33</v>
      </c>
      <c r="J766" s="1" t="s">
        <v>57</v>
      </c>
      <c r="K766">
        <v>2426.06</v>
      </c>
      <c r="L766" s="2">
        <v>43538</v>
      </c>
      <c r="M766" s="1" t="s">
        <v>0</v>
      </c>
      <c r="N766" s="1" t="s">
        <v>24</v>
      </c>
      <c r="O766" s="1"/>
      <c r="P766" s="2">
        <v>43852</v>
      </c>
      <c r="Q766" s="1" t="s">
        <v>25</v>
      </c>
    </row>
    <row r="767" spans="1:17" x14ac:dyDescent="0.25">
      <c r="A767" s="1" t="s">
        <v>239</v>
      </c>
      <c r="B767" t="s">
        <v>272</v>
      </c>
      <c r="C767">
        <v>1</v>
      </c>
      <c r="D767" s="1" t="s">
        <v>20</v>
      </c>
      <c r="E767" s="1" t="s">
        <v>21</v>
      </c>
      <c r="F767" s="2">
        <v>43448</v>
      </c>
      <c r="G767" s="2">
        <v>44360</v>
      </c>
      <c r="H767" s="1" t="s">
        <v>131</v>
      </c>
      <c r="I767" s="1" t="s">
        <v>33</v>
      </c>
      <c r="J767" s="1" t="s">
        <v>57</v>
      </c>
      <c r="K767">
        <v>2426.06</v>
      </c>
      <c r="L767" s="2">
        <v>43630</v>
      </c>
      <c r="M767" s="1" t="s">
        <v>0</v>
      </c>
      <c r="N767" s="1" t="s">
        <v>24</v>
      </c>
      <c r="O767" s="1"/>
      <c r="P767" s="2">
        <v>43852</v>
      </c>
      <c r="Q767" s="1" t="s">
        <v>25</v>
      </c>
    </row>
    <row r="768" spans="1:17" x14ac:dyDescent="0.25">
      <c r="A768" s="1" t="s">
        <v>239</v>
      </c>
      <c r="B768" t="s">
        <v>272</v>
      </c>
      <c r="C768">
        <v>1</v>
      </c>
      <c r="D768" s="1" t="s">
        <v>20</v>
      </c>
      <c r="E768" s="1" t="s">
        <v>21</v>
      </c>
      <c r="F768" s="2">
        <v>43448</v>
      </c>
      <c r="G768" s="2">
        <v>44360</v>
      </c>
      <c r="H768" s="1" t="s">
        <v>131</v>
      </c>
      <c r="I768" s="1" t="s">
        <v>33</v>
      </c>
      <c r="J768" s="1" t="s">
        <v>57</v>
      </c>
      <c r="K768">
        <v>2426.06</v>
      </c>
      <c r="L768" s="2">
        <v>43722</v>
      </c>
      <c r="M768" s="1" t="s">
        <v>0</v>
      </c>
      <c r="N768" s="1" t="s">
        <v>24</v>
      </c>
      <c r="O768" s="1"/>
      <c r="P768" s="2">
        <v>43852</v>
      </c>
      <c r="Q768" s="1" t="s">
        <v>25</v>
      </c>
    </row>
    <row r="769" spans="1:17" x14ac:dyDescent="0.25">
      <c r="A769" s="1" t="s">
        <v>239</v>
      </c>
      <c r="B769" t="s">
        <v>272</v>
      </c>
      <c r="C769">
        <v>1</v>
      </c>
      <c r="D769" s="1" t="s">
        <v>20</v>
      </c>
      <c r="E769" s="1" t="s">
        <v>21</v>
      </c>
      <c r="F769" s="2">
        <v>43448</v>
      </c>
      <c r="G769" s="2">
        <v>44360</v>
      </c>
      <c r="H769" s="1" t="s">
        <v>131</v>
      </c>
      <c r="I769" s="1" t="s">
        <v>33</v>
      </c>
      <c r="J769" s="1" t="s">
        <v>57</v>
      </c>
      <c r="K769">
        <v>6203.49</v>
      </c>
      <c r="L769" s="2">
        <v>43448</v>
      </c>
      <c r="M769" s="1" t="s">
        <v>0</v>
      </c>
      <c r="N769" s="1" t="s">
        <v>24</v>
      </c>
      <c r="O769" s="1"/>
      <c r="P769" s="2">
        <v>43852</v>
      </c>
      <c r="Q769" s="1" t="s">
        <v>25</v>
      </c>
    </row>
    <row r="770" spans="1:17" x14ac:dyDescent="0.25">
      <c r="A770" s="1" t="s">
        <v>239</v>
      </c>
      <c r="B770" t="s">
        <v>283</v>
      </c>
      <c r="C770">
        <v>1</v>
      </c>
      <c r="D770" s="1" t="s">
        <v>20</v>
      </c>
      <c r="E770" s="1" t="s">
        <v>21</v>
      </c>
      <c r="F770" s="2">
        <v>43440</v>
      </c>
      <c r="G770" s="2">
        <v>43804</v>
      </c>
      <c r="H770" s="1" t="s">
        <v>131</v>
      </c>
      <c r="I770" s="1" t="s">
        <v>33</v>
      </c>
      <c r="J770" s="1" t="s">
        <v>57</v>
      </c>
      <c r="K770">
        <v>53711</v>
      </c>
      <c r="L770" s="2">
        <v>43440</v>
      </c>
      <c r="M770" s="1" t="s">
        <v>0</v>
      </c>
      <c r="N770" s="1" t="s">
        <v>24</v>
      </c>
      <c r="O770" s="1"/>
      <c r="P770" s="2">
        <v>43852</v>
      </c>
      <c r="Q770" s="1" t="s">
        <v>25</v>
      </c>
    </row>
    <row r="771" spans="1:17" x14ac:dyDescent="0.25">
      <c r="A771" s="1" t="s">
        <v>239</v>
      </c>
      <c r="B771" t="s">
        <v>284</v>
      </c>
      <c r="C771">
        <v>1</v>
      </c>
      <c r="D771" s="1" t="s">
        <v>20</v>
      </c>
      <c r="E771" s="1" t="s">
        <v>21</v>
      </c>
      <c r="F771" s="2">
        <v>43550</v>
      </c>
      <c r="G771" s="2">
        <v>44099</v>
      </c>
      <c r="H771" s="1" t="s">
        <v>131</v>
      </c>
      <c r="I771" s="1" t="s">
        <v>33</v>
      </c>
      <c r="J771" s="1" t="s">
        <v>57</v>
      </c>
      <c r="K771">
        <v>49576</v>
      </c>
      <c r="L771" s="2">
        <v>43550</v>
      </c>
      <c r="M771" s="1" t="s">
        <v>0</v>
      </c>
      <c r="N771" s="1" t="s">
        <v>24</v>
      </c>
      <c r="O771" s="1"/>
      <c r="P771" s="2">
        <v>43852</v>
      </c>
      <c r="Q771" s="1" t="s">
        <v>25</v>
      </c>
    </row>
    <row r="772" spans="1:17" x14ac:dyDescent="0.25">
      <c r="A772" s="1" t="s">
        <v>239</v>
      </c>
      <c r="B772" t="s">
        <v>286</v>
      </c>
      <c r="C772">
        <v>1</v>
      </c>
      <c r="D772" s="1" t="s">
        <v>20</v>
      </c>
      <c r="E772" s="1" t="s">
        <v>21</v>
      </c>
      <c r="F772" s="2">
        <v>42887</v>
      </c>
      <c r="G772" s="2">
        <v>43616</v>
      </c>
      <c r="H772" s="1" t="s">
        <v>131</v>
      </c>
      <c r="I772" s="1" t="s">
        <v>33</v>
      </c>
      <c r="J772" s="1" t="s">
        <v>57</v>
      </c>
      <c r="K772">
        <v>64971</v>
      </c>
      <c r="L772" s="2">
        <v>43435</v>
      </c>
      <c r="M772" s="1" t="s">
        <v>0</v>
      </c>
      <c r="N772" s="1" t="s">
        <v>24</v>
      </c>
      <c r="O772" s="1"/>
      <c r="P772" s="2">
        <v>43852</v>
      </c>
      <c r="Q772" s="1" t="s">
        <v>25</v>
      </c>
    </row>
    <row r="773" spans="1:17" x14ac:dyDescent="0.25">
      <c r="A773" s="1" t="s">
        <v>18</v>
      </c>
      <c r="B773" t="s">
        <v>19</v>
      </c>
      <c r="C773">
        <v>1</v>
      </c>
      <c r="D773" s="1" t="s">
        <v>20</v>
      </c>
      <c r="E773" s="1" t="s">
        <v>21</v>
      </c>
      <c r="F773" s="2">
        <v>43209</v>
      </c>
      <c r="G773" s="2">
        <v>43573</v>
      </c>
      <c r="H773" s="1" t="s">
        <v>22</v>
      </c>
      <c r="I773" s="1" t="s">
        <v>22</v>
      </c>
      <c r="J773" s="1" t="s">
        <v>23</v>
      </c>
      <c r="K773">
        <v>32186.720000000001</v>
      </c>
      <c r="L773" s="2">
        <v>43209</v>
      </c>
      <c r="M773" s="1" t="s">
        <v>0</v>
      </c>
      <c r="N773" s="1" t="s">
        <v>24</v>
      </c>
      <c r="O773" s="1"/>
      <c r="P773" s="2">
        <v>43852</v>
      </c>
      <c r="Q773" s="1" t="s">
        <v>25</v>
      </c>
    </row>
    <row r="774" spans="1:17" x14ac:dyDescent="0.25">
      <c r="A774" s="1" t="s">
        <v>29</v>
      </c>
      <c r="B774" t="s">
        <v>770</v>
      </c>
      <c r="C774">
        <v>1</v>
      </c>
      <c r="D774" s="1" t="s">
        <v>20</v>
      </c>
      <c r="E774" s="1" t="s">
        <v>21</v>
      </c>
      <c r="F774" s="2">
        <v>43410</v>
      </c>
      <c r="G774" s="2">
        <v>43774</v>
      </c>
      <c r="H774" s="1" t="s">
        <v>34</v>
      </c>
      <c r="I774" s="1" t="s">
        <v>35</v>
      </c>
      <c r="J774" s="1" t="s">
        <v>23</v>
      </c>
      <c r="K774">
        <v>1198.8800000000001</v>
      </c>
      <c r="L774" s="2">
        <v>43410</v>
      </c>
      <c r="M774" s="1" t="s">
        <v>0</v>
      </c>
      <c r="N774" s="1" t="s">
        <v>24</v>
      </c>
      <c r="O774" s="1"/>
      <c r="P774" s="2">
        <v>43852</v>
      </c>
      <c r="Q774" s="1" t="s">
        <v>25</v>
      </c>
    </row>
    <row r="775" spans="1:17" x14ac:dyDescent="0.25">
      <c r="A775" s="1" t="s">
        <v>44</v>
      </c>
      <c r="B775" t="s">
        <v>771</v>
      </c>
      <c r="C775">
        <v>1</v>
      </c>
      <c r="D775" s="1" t="s">
        <v>20</v>
      </c>
      <c r="E775" s="1" t="s">
        <v>21</v>
      </c>
      <c r="F775" s="2">
        <v>43215</v>
      </c>
      <c r="G775" s="2">
        <v>43579</v>
      </c>
      <c r="H775" s="1" t="s">
        <v>34</v>
      </c>
      <c r="I775" s="1" t="s">
        <v>40</v>
      </c>
      <c r="J775" s="1" t="s">
        <v>23</v>
      </c>
      <c r="K775">
        <v>847.38</v>
      </c>
      <c r="L775" s="2">
        <v>43215</v>
      </c>
      <c r="M775" s="1" t="s">
        <v>0</v>
      </c>
      <c r="N775" s="1" t="s">
        <v>24</v>
      </c>
      <c r="O775" s="1"/>
      <c r="P775" s="2">
        <v>43852</v>
      </c>
      <c r="Q775" s="1" t="s">
        <v>25</v>
      </c>
    </row>
    <row r="776" spans="1:17" x14ac:dyDescent="0.25">
      <c r="A776" s="1" t="s">
        <v>44</v>
      </c>
      <c r="B776" t="s">
        <v>45</v>
      </c>
      <c r="C776">
        <v>1</v>
      </c>
      <c r="D776" s="1" t="s">
        <v>20</v>
      </c>
      <c r="E776" s="1" t="s">
        <v>31</v>
      </c>
      <c r="F776" s="2">
        <v>43215</v>
      </c>
      <c r="G776" s="2">
        <v>43579</v>
      </c>
      <c r="H776" s="1" t="s">
        <v>22</v>
      </c>
      <c r="I776" s="1" t="s">
        <v>22</v>
      </c>
      <c r="J776" s="1" t="s">
        <v>23</v>
      </c>
      <c r="K776">
        <v>9900</v>
      </c>
      <c r="L776" s="2">
        <v>43215</v>
      </c>
      <c r="M776" s="1" t="s">
        <v>0</v>
      </c>
      <c r="N776" s="1" t="s">
        <v>24</v>
      </c>
      <c r="O776" s="1"/>
      <c r="P776" s="2">
        <v>43852</v>
      </c>
      <c r="Q776" s="1" t="s">
        <v>25</v>
      </c>
    </row>
    <row r="777" spans="1:17" x14ac:dyDescent="0.25">
      <c r="A777" s="1" t="s">
        <v>44</v>
      </c>
      <c r="B777" t="s">
        <v>46</v>
      </c>
      <c r="C777">
        <v>1</v>
      </c>
      <c r="D777" s="1" t="s">
        <v>20</v>
      </c>
      <c r="E777" s="1" t="s">
        <v>21</v>
      </c>
      <c r="F777" s="2">
        <v>43476</v>
      </c>
      <c r="G777" s="2">
        <v>43840</v>
      </c>
      <c r="H777" s="1" t="s">
        <v>22</v>
      </c>
      <c r="I777" s="1" t="s">
        <v>22</v>
      </c>
      <c r="J777" s="1" t="s">
        <v>23</v>
      </c>
      <c r="K777">
        <v>8250</v>
      </c>
      <c r="L777" s="2">
        <v>43476</v>
      </c>
      <c r="M777" s="1" t="s">
        <v>0</v>
      </c>
      <c r="N777" s="1" t="s">
        <v>23</v>
      </c>
      <c r="O777" s="1"/>
      <c r="P777" s="2">
        <v>43852</v>
      </c>
      <c r="Q777" s="1" t="s">
        <v>25</v>
      </c>
    </row>
    <row r="778" spans="1:17" x14ac:dyDescent="0.25">
      <c r="A778" s="1" t="s">
        <v>44</v>
      </c>
      <c r="B778" t="s">
        <v>772</v>
      </c>
      <c r="C778">
        <v>1</v>
      </c>
      <c r="D778" s="1" t="s">
        <v>20</v>
      </c>
      <c r="E778" s="1" t="s">
        <v>21</v>
      </c>
      <c r="F778" s="2">
        <v>43215</v>
      </c>
      <c r="G778" s="2">
        <v>43579</v>
      </c>
      <c r="H778" s="1" t="s">
        <v>32</v>
      </c>
      <c r="I778" s="1" t="s">
        <v>47</v>
      </c>
      <c r="J778" s="1" t="s">
        <v>23</v>
      </c>
      <c r="K778">
        <v>4093.2</v>
      </c>
      <c r="L778" s="2">
        <v>43215</v>
      </c>
      <c r="M778" s="1" t="s">
        <v>0</v>
      </c>
      <c r="N778" s="1" t="s">
        <v>24</v>
      </c>
      <c r="O778" s="1"/>
      <c r="P778" s="2">
        <v>43852</v>
      </c>
      <c r="Q778" s="1" t="s">
        <v>25</v>
      </c>
    </row>
    <row r="779" spans="1:17" x14ac:dyDescent="0.25">
      <c r="A779" s="1" t="s">
        <v>48</v>
      </c>
      <c r="B779" t="s">
        <v>773</v>
      </c>
      <c r="C779">
        <v>1</v>
      </c>
      <c r="D779" s="1" t="s">
        <v>20</v>
      </c>
      <c r="E779" s="1" t="s">
        <v>21</v>
      </c>
      <c r="F779" s="2">
        <v>43605</v>
      </c>
      <c r="G779" s="2">
        <v>43970</v>
      </c>
      <c r="H779" s="1" t="s">
        <v>34</v>
      </c>
      <c r="I779" s="1" t="s">
        <v>35</v>
      </c>
      <c r="J779" s="1" t="s">
        <v>23</v>
      </c>
      <c r="K779">
        <v>8117</v>
      </c>
      <c r="L779" s="2">
        <v>43850</v>
      </c>
      <c r="M779" s="1" t="s">
        <v>0</v>
      </c>
      <c r="N779" s="1" t="s">
        <v>23</v>
      </c>
      <c r="O779" s="1"/>
      <c r="P779" s="2">
        <v>43852</v>
      </c>
      <c r="Q779" s="1" t="s">
        <v>25</v>
      </c>
    </row>
    <row r="780" spans="1:17" x14ac:dyDescent="0.25">
      <c r="A780" s="1" t="s">
        <v>48</v>
      </c>
      <c r="B780" t="s">
        <v>49</v>
      </c>
      <c r="C780">
        <v>1</v>
      </c>
      <c r="D780" s="1" t="s">
        <v>20</v>
      </c>
      <c r="E780" s="1" t="s">
        <v>31</v>
      </c>
      <c r="F780" s="2">
        <v>43240</v>
      </c>
      <c r="G780" s="2">
        <v>43604</v>
      </c>
      <c r="H780" s="1" t="s">
        <v>34</v>
      </c>
      <c r="I780" s="1" t="s">
        <v>35</v>
      </c>
      <c r="J780" s="1" t="s">
        <v>23</v>
      </c>
      <c r="K780">
        <v>6101.25</v>
      </c>
      <c r="L780" s="2">
        <v>43240</v>
      </c>
      <c r="M780" s="1" t="s">
        <v>0</v>
      </c>
      <c r="N780" s="1" t="s">
        <v>24</v>
      </c>
      <c r="O780" s="1"/>
      <c r="P780" s="2">
        <v>43852</v>
      </c>
      <c r="Q780" s="1" t="s">
        <v>25</v>
      </c>
    </row>
    <row r="781" spans="1:17" x14ac:dyDescent="0.25">
      <c r="A781" s="1" t="s">
        <v>66</v>
      </c>
      <c r="B781" t="s">
        <v>67</v>
      </c>
      <c r="C781">
        <v>1</v>
      </c>
      <c r="D781" s="1" t="s">
        <v>20</v>
      </c>
      <c r="E781" s="1" t="s">
        <v>31</v>
      </c>
      <c r="F781" s="2">
        <v>43196</v>
      </c>
      <c r="G781" s="2">
        <v>43560</v>
      </c>
      <c r="H781" s="1" t="s">
        <v>22</v>
      </c>
      <c r="I781" s="1" t="s">
        <v>22</v>
      </c>
      <c r="J781" s="1" t="s">
        <v>23</v>
      </c>
      <c r="K781">
        <v>49499.839999999997</v>
      </c>
      <c r="L781" s="2">
        <v>43196</v>
      </c>
      <c r="M781" s="1" t="s">
        <v>0</v>
      </c>
      <c r="N781" s="1" t="s">
        <v>43</v>
      </c>
      <c r="O781" s="1"/>
      <c r="P781" s="2">
        <v>43852</v>
      </c>
      <c r="Q781" s="1" t="s">
        <v>25</v>
      </c>
    </row>
    <row r="782" spans="1:17" x14ac:dyDescent="0.25">
      <c r="A782" s="1" t="s">
        <v>66</v>
      </c>
      <c r="B782" t="s">
        <v>67</v>
      </c>
      <c r="C782">
        <v>1</v>
      </c>
      <c r="D782" s="1" t="s">
        <v>20</v>
      </c>
      <c r="E782" s="1" t="s">
        <v>31</v>
      </c>
      <c r="F782" s="2">
        <v>43196</v>
      </c>
      <c r="G782" s="2">
        <v>43560</v>
      </c>
      <c r="H782" s="1" t="s">
        <v>22</v>
      </c>
      <c r="I782" s="1" t="s">
        <v>22</v>
      </c>
      <c r="J782" s="1" t="s">
        <v>23</v>
      </c>
      <c r="L782" s="2">
        <v>43384</v>
      </c>
      <c r="M782" s="1" t="s">
        <v>0</v>
      </c>
      <c r="N782" s="1" t="s">
        <v>43</v>
      </c>
      <c r="O782" s="1"/>
      <c r="P782" s="2">
        <v>43852</v>
      </c>
      <c r="Q782" s="1" t="s">
        <v>25</v>
      </c>
    </row>
    <row r="783" spans="1:17" x14ac:dyDescent="0.25">
      <c r="A783" s="1" t="s">
        <v>66</v>
      </c>
      <c r="B783" t="s">
        <v>67</v>
      </c>
      <c r="C783">
        <v>1</v>
      </c>
      <c r="D783" s="1" t="s">
        <v>20</v>
      </c>
      <c r="E783" s="1" t="s">
        <v>31</v>
      </c>
      <c r="F783" s="2">
        <v>43196</v>
      </c>
      <c r="G783" s="2">
        <v>43560</v>
      </c>
      <c r="H783" s="1" t="s">
        <v>22</v>
      </c>
      <c r="I783" s="1" t="s">
        <v>22</v>
      </c>
      <c r="J783" s="1" t="s">
        <v>23</v>
      </c>
      <c r="K783">
        <v>16500</v>
      </c>
      <c r="L783" s="2">
        <v>43482</v>
      </c>
      <c r="M783" s="1" t="s">
        <v>0</v>
      </c>
      <c r="N783" s="1" t="s">
        <v>43</v>
      </c>
      <c r="O783" s="1"/>
      <c r="P783" s="2">
        <v>43852</v>
      </c>
      <c r="Q783" s="1" t="s">
        <v>25</v>
      </c>
    </row>
    <row r="784" spans="1:17" x14ac:dyDescent="0.25">
      <c r="A784" s="1" t="s">
        <v>66</v>
      </c>
      <c r="B784" t="s">
        <v>68</v>
      </c>
      <c r="C784">
        <v>1</v>
      </c>
      <c r="D784" s="1" t="s">
        <v>20</v>
      </c>
      <c r="E784" s="1" t="s">
        <v>21</v>
      </c>
      <c r="F784" s="2">
        <v>43561</v>
      </c>
      <c r="G784" s="2">
        <v>43926</v>
      </c>
      <c r="H784" s="1" t="s">
        <v>22</v>
      </c>
      <c r="I784" s="1" t="s">
        <v>22</v>
      </c>
      <c r="J784" s="1" t="s">
        <v>23</v>
      </c>
      <c r="K784">
        <v>26400</v>
      </c>
      <c r="L784" s="2">
        <v>43561</v>
      </c>
      <c r="M784" s="1" t="s">
        <v>0</v>
      </c>
      <c r="N784" s="1" t="s">
        <v>23</v>
      </c>
      <c r="O784" s="1"/>
      <c r="P784" s="2">
        <v>43852</v>
      </c>
      <c r="Q784" s="1" t="s">
        <v>25</v>
      </c>
    </row>
    <row r="785" spans="1:17" x14ac:dyDescent="0.25">
      <c r="A785" s="1" t="s">
        <v>66</v>
      </c>
      <c r="B785" t="s">
        <v>69</v>
      </c>
      <c r="C785">
        <v>1</v>
      </c>
      <c r="D785" s="1" t="s">
        <v>20</v>
      </c>
      <c r="E785" s="1" t="s">
        <v>21</v>
      </c>
      <c r="F785" s="2">
        <v>43332</v>
      </c>
      <c r="G785" s="2">
        <v>43696</v>
      </c>
      <c r="H785" s="1" t="s">
        <v>22</v>
      </c>
      <c r="I785" s="1" t="s">
        <v>22</v>
      </c>
      <c r="J785" s="1" t="s">
        <v>23</v>
      </c>
      <c r="K785">
        <v>3300</v>
      </c>
      <c r="L785" s="2">
        <v>43332</v>
      </c>
      <c r="M785" s="1" t="s">
        <v>0</v>
      </c>
      <c r="N785" s="1" t="s">
        <v>24</v>
      </c>
      <c r="O785" s="1"/>
      <c r="P785" s="2">
        <v>43852</v>
      </c>
      <c r="Q785" s="1" t="s">
        <v>25</v>
      </c>
    </row>
    <row r="786" spans="1:17" x14ac:dyDescent="0.25">
      <c r="A786" s="1" t="s">
        <v>66</v>
      </c>
      <c r="B786" t="s">
        <v>70</v>
      </c>
      <c r="C786">
        <v>1</v>
      </c>
      <c r="D786" s="1" t="s">
        <v>20</v>
      </c>
      <c r="E786" s="1" t="s">
        <v>21</v>
      </c>
      <c r="F786" s="2">
        <v>43354</v>
      </c>
      <c r="G786" s="2">
        <v>43718</v>
      </c>
      <c r="H786" s="1" t="s">
        <v>22</v>
      </c>
      <c r="I786" s="1" t="s">
        <v>22</v>
      </c>
      <c r="J786" s="1" t="s">
        <v>23</v>
      </c>
      <c r="K786">
        <v>1072.5</v>
      </c>
      <c r="L786" s="2">
        <v>43354</v>
      </c>
      <c r="M786" s="1" t="s">
        <v>0</v>
      </c>
      <c r="N786" s="1" t="s">
        <v>24</v>
      </c>
      <c r="O786" s="1"/>
      <c r="P786" s="2">
        <v>43852</v>
      </c>
      <c r="Q786" s="1" t="s">
        <v>25</v>
      </c>
    </row>
    <row r="787" spans="1:17" x14ac:dyDescent="0.25">
      <c r="A787" s="1" t="s">
        <v>66</v>
      </c>
      <c r="B787" t="s">
        <v>71</v>
      </c>
      <c r="C787">
        <v>1</v>
      </c>
      <c r="D787" s="1" t="s">
        <v>20</v>
      </c>
      <c r="E787" s="1" t="s">
        <v>21</v>
      </c>
      <c r="F787" s="2">
        <v>43186</v>
      </c>
      <c r="G787" s="2">
        <v>43550</v>
      </c>
      <c r="H787" s="1" t="s">
        <v>32</v>
      </c>
      <c r="I787" s="1" t="s">
        <v>47</v>
      </c>
      <c r="J787" s="1" t="s">
        <v>23</v>
      </c>
      <c r="K787">
        <v>4002.46</v>
      </c>
      <c r="L787" s="2">
        <v>43186</v>
      </c>
      <c r="M787" s="1" t="s">
        <v>0</v>
      </c>
      <c r="N787" s="1" t="s">
        <v>24</v>
      </c>
      <c r="O787" s="1"/>
      <c r="P787" s="2">
        <v>43852</v>
      </c>
      <c r="Q787" s="1" t="s">
        <v>25</v>
      </c>
    </row>
    <row r="788" spans="1:17" x14ac:dyDescent="0.25">
      <c r="A788" s="1" t="s">
        <v>66</v>
      </c>
      <c r="B788" t="s">
        <v>703</v>
      </c>
      <c r="C788">
        <v>1</v>
      </c>
      <c r="D788" s="1" t="s">
        <v>20</v>
      </c>
      <c r="E788" s="1" t="s">
        <v>21</v>
      </c>
      <c r="F788" s="2">
        <v>43326</v>
      </c>
      <c r="G788" s="2">
        <v>43690</v>
      </c>
      <c r="H788" s="1" t="s">
        <v>32</v>
      </c>
      <c r="I788" s="1" t="s">
        <v>47</v>
      </c>
      <c r="J788" s="1" t="s">
        <v>23</v>
      </c>
      <c r="K788">
        <v>1374.25</v>
      </c>
      <c r="L788" s="2">
        <v>43326</v>
      </c>
      <c r="M788" s="1" t="s">
        <v>0</v>
      </c>
      <c r="N788" s="1" t="s">
        <v>24</v>
      </c>
      <c r="O788" s="1"/>
      <c r="P788" s="2">
        <v>43852</v>
      </c>
      <c r="Q788" s="1" t="s">
        <v>25</v>
      </c>
    </row>
    <row r="789" spans="1:17" x14ac:dyDescent="0.25">
      <c r="A789" s="1" t="s">
        <v>66</v>
      </c>
      <c r="B789" t="s">
        <v>774</v>
      </c>
      <c r="C789">
        <v>1</v>
      </c>
      <c r="D789" s="1" t="s">
        <v>20</v>
      </c>
      <c r="E789" s="1" t="s">
        <v>21</v>
      </c>
      <c r="F789" s="2">
        <v>43186</v>
      </c>
      <c r="G789" s="2">
        <v>43550</v>
      </c>
      <c r="H789" s="1" t="s">
        <v>32</v>
      </c>
      <c r="I789" s="1" t="s">
        <v>47</v>
      </c>
      <c r="J789" s="1" t="s">
        <v>57</v>
      </c>
      <c r="K789">
        <v>566.25</v>
      </c>
      <c r="L789" s="2">
        <v>43186</v>
      </c>
      <c r="M789" s="1" t="s">
        <v>0</v>
      </c>
      <c r="N789" s="1" t="s">
        <v>24</v>
      </c>
      <c r="O789" s="1"/>
      <c r="P789" s="2">
        <v>43852</v>
      </c>
      <c r="Q789" s="1" t="s">
        <v>25</v>
      </c>
    </row>
    <row r="790" spans="1:17" x14ac:dyDescent="0.25">
      <c r="A790" s="1" t="s">
        <v>66</v>
      </c>
      <c r="B790" t="s">
        <v>72</v>
      </c>
      <c r="C790">
        <v>1</v>
      </c>
      <c r="D790" s="1" t="s">
        <v>20</v>
      </c>
      <c r="E790" s="1" t="s">
        <v>21</v>
      </c>
      <c r="F790" s="2">
        <v>43326</v>
      </c>
      <c r="G790" s="2">
        <v>43690</v>
      </c>
      <c r="H790" s="1" t="s">
        <v>34</v>
      </c>
      <c r="I790" s="1" t="s">
        <v>47</v>
      </c>
      <c r="J790" s="1" t="s">
        <v>23</v>
      </c>
      <c r="K790">
        <v>445</v>
      </c>
      <c r="L790" s="2">
        <v>43326</v>
      </c>
      <c r="M790" s="1" t="s">
        <v>0</v>
      </c>
      <c r="N790" s="1" t="s">
        <v>24</v>
      </c>
      <c r="O790" s="1"/>
      <c r="P790" s="2">
        <v>43852</v>
      </c>
      <c r="Q790" s="1" t="s">
        <v>25</v>
      </c>
    </row>
    <row r="791" spans="1:17" x14ac:dyDescent="0.25">
      <c r="A791" s="1" t="s">
        <v>73</v>
      </c>
      <c r="B791" t="s">
        <v>74</v>
      </c>
      <c r="C791">
        <v>1</v>
      </c>
      <c r="D791" s="1" t="s">
        <v>20</v>
      </c>
      <c r="E791" s="1" t="s">
        <v>21</v>
      </c>
      <c r="F791" s="2">
        <v>43709</v>
      </c>
      <c r="G791" s="2">
        <v>44074</v>
      </c>
      <c r="H791" s="1" t="s">
        <v>32</v>
      </c>
      <c r="I791" s="1" t="s">
        <v>47</v>
      </c>
      <c r="J791" s="1" t="s">
        <v>23</v>
      </c>
      <c r="K791">
        <v>13114.95</v>
      </c>
      <c r="L791" s="2">
        <v>43709</v>
      </c>
      <c r="M791" s="1" t="s">
        <v>0</v>
      </c>
      <c r="N791" s="1" t="s">
        <v>23</v>
      </c>
      <c r="O791" s="1"/>
      <c r="P791" s="2">
        <v>43852</v>
      </c>
      <c r="Q791" s="1" t="s">
        <v>25</v>
      </c>
    </row>
    <row r="792" spans="1:17" x14ac:dyDescent="0.25">
      <c r="A792" s="1" t="s">
        <v>73</v>
      </c>
      <c r="B792" t="s">
        <v>703</v>
      </c>
      <c r="C792">
        <v>1</v>
      </c>
      <c r="D792" s="1" t="s">
        <v>20</v>
      </c>
      <c r="E792" s="1" t="s">
        <v>31</v>
      </c>
      <c r="F792" s="2">
        <v>43344</v>
      </c>
      <c r="G792" s="2">
        <v>43708</v>
      </c>
      <c r="H792" s="1" t="s">
        <v>32</v>
      </c>
      <c r="I792" s="1" t="s">
        <v>47</v>
      </c>
      <c r="J792" s="1" t="s">
        <v>23</v>
      </c>
      <c r="K792">
        <v>2049.42</v>
      </c>
      <c r="L792" s="2">
        <v>43344</v>
      </c>
      <c r="M792" s="1" t="s">
        <v>0</v>
      </c>
      <c r="N792" s="1" t="s">
        <v>24</v>
      </c>
      <c r="O792" s="1"/>
      <c r="P792" s="2">
        <v>43852</v>
      </c>
      <c r="Q792" s="1" t="s">
        <v>25</v>
      </c>
    </row>
    <row r="793" spans="1:17" x14ac:dyDescent="0.25">
      <c r="A793" s="1" t="s">
        <v>77</v>
      </c>
      <c r="B793" t="s">
        <v>670</v>
      </c>
      <c r="C793">
        <v>1</v>
      </c>
      <c r="D793" s="1" t="s">
        <v>20</v>
      </c>
      <c r="E793" s="1" t="s">
        <v>21</v>
      </c>
      <c r="F793" s="2">
        <v>43370</v>
      </c>
      <c r="G793" s="2">
        <v>43734</v>
      </c>
      <c r="H793" s="1" t="s">
        <v>22</v>
      </c>
      <c r="I793" s="1" t="s">
        <v>22</v>
      </c>
      <c r="J793" s="1" t="s">
        <v>23</v>
      </c>
      <c r="K793">
        <v>1650</v>
      </c>
      <c r="L793" s="2">
        <v>43370</v>
      </c>
      <c r="M793" s="1" t="s">
        <v>0</v>
      </c>
      <c r="N793" s="1" t="s">
        <v>24</v>
      </c>
      <c r="O793" s="1"/>
      <c r="P793" s="2">
        <v>43852</v>
      </c>
      <c r="Q793" s="1" t="s">
        <v>25</v>
      </c>
    </row>
    <row r="794" spans="1:17" x14ac:dyDescent="0.25">
      <c r="A794" s="1" t="s">
        <v>90</v>
      </c>
      <c r="B794" t="s">
        <v>91</v>
      </c>
      <c r="C794">
        <v>1</v>
      </c>
      <c r="D794" s="1" t="s">
        <v>20</v>
      </c>
      <c r="E794" s="1" t="s">
        <v>31</v>
      </c>
      <c r="F794" s="2">
        <v>43405</v>
      </c>
      <c r="G794" s="2">
        <v>43769</v>
      </c>
      <c r="H794" s="1" t="s">
        <v>22</v>
      </c>
      <c r="I794" s="1" t="s">
        <v>22</v>
      </c>
      <c r="J794" s="1" t="s">
        <v>23</v>
      </c>
      <c r="K794">
        <v>92812.5</v>
      </c>
      <c r="L794" s="2">
        <v>43405</v>
      </c>
      <c r="M794" s="1" t="s">
        <v>0</v>
      </c>
      <c r="N794" s="1" t="s">
        <v>23</v>
      </c>
      <c r="O794" s="1"/>
      <c r="P794" s="2">
        <v>43852</v>
      </c>
      <c r="Q794" s="1" t="s">
        <v>25</v>
      </c>
    </row>
    <row r="795" spans="1:17" x14ac:dyDescent="0.25">
      <c r="A795" s="1" t="s">
        <v>90</v>
      </c>
      <c r="B795" t="s">
        <v>92</v>
      </c>
      <c r="C795">
        <v>1</v>
      </c>
      <c r="D795" s="1" t="s">
        <v>20</v>
      </c>
      <c r="E795" s="1" t="s">
        <v>21</v>
      </c>
      <c r="F795" s="2">
        <v>43783</v>
      </c>
      <c r="G795" s="2">
        <v>44148</v>
      </c>
      <c r="H795" s="1" t="s">
        <v>22</v>
      </c>
      <c r="I795" s="1" t="s">
        <v>22</v>
      </c>
      <c r="J795" s="1" t="s">
        <v>23</v>
      </c>
      <c r="K795">
        <v>18562.5</v>
      </c>
      <c r="L795" s="2">
        <v>43783</v>
      </c>
      <c r="M795" s="1" t="s">
        <v>0</v>
      </c>
      <c r="N795" s="1" t="s">
        <v>23</v>
      </c>
      <c r="O795" s="1"/>
      <c r="P795" s="2">
        <v>43852</v>
      </c>
      <c r="Q795" s="1" t="s">
        <v>25</v>
      </c>
    </row>
    <row r="796" spans="1:17" x14ac:dyDescent="0.25">
      <c r="A796" s="1" t="s">
        <v>90</v>
      </c>
      <c r="B796" t="s">
        <v>93</v>
      </c>
      <c r="C796">
        <v>1</v>
      </c>
      <c r="D796" s="1" t="s">
        <v>20</v>
      </c>
      <c r="E796" s="1" t="s">
        <v>21</v>
      </c>
      <c r="F796" s="2">
        <v>43381</v>
      </c>
      <c r="G796" s="2">
        <v>43745</v>
      </c>
      <c r="H796" s="1" t="s">
        <v>22</v>
      </c>
      <c r="I796" s="1" t="s">
        <v>22</v>
      </c>
      <c r="J796" s="1" t="s">
        <v>23</v>
      </c>
      <c r="K796">
        <v>3526.88</v>
      </c>
      <c r="L796" s="2">
        <v>43746</v>
      </c>
      <c r="M796" s="1" t="s">
        <v>0</v>
      </c>
      <c r="N796" s="1" t="s">
        <v>23</v>
      </c>
      <c r="O796" s="1"/>
      <c r="P796" s="2">
        <v>43852</v>
      </c>
      <c r="Q796" s="1" t="s">
        <v>25</v>
      </c>
    </row>
    <row r="797" spans="1:17" x14ac:dyDescent="0.25">
      <c r="A797" s="1" t="s">
        <v>81</v>
      </c>
      <c r="B797" t="s">
        <v>99</v>
      </c>
      <c r="C797">
        <v>1</v>
      </c>
      <c r="D797" s="1" t="s">
        <v>20</v>
      </c>
      <c r="E797" s="1" t="s">
        <v>21</v>
      </c>
      <c r="F797" s="2">
        <v>43337</v>
      </c>
      <c r="G797" s="2">
        <v>43701</v>
      </c>
      <c r="H797" s="1" t="s">
        <v>32</v>
      </c>
      <c r="I797" s="1" t="s">
        <v>47</v>
      </c>
      <c r="J797" s="1" t="s">
        <v>57</v>
      </c>
      <c r="K797">
        <v>2116.48</v>
      </c>
      <c r="L797" s="2">
        <v>43337</v>
      </c>
      <c r="M797" s="1" t="s">
        <v>0</v>
      </c>
      <c r="N797" s="1" t="s">
        <v>24</v>
      </c>
      <c r="O797" s="1"/>
      <c r="P797" s="2">
        <v>43852</v>
      </c>
      <c r="Q797" s="1" t="s">
        <v>25</v>
      </c>
    </row>
    <row r="798" spans="1:17" x14ac:dyDescent="0.25">
      <c r="A798" s="1" t="s">
        <v>81</v>
      </c>
      <c r="B798" t="s">
        <v>100</v>
      </c>
      <c r="C798">
        <v>1</v>
      </c>
      <c r="D798" s="1" t="s">
        <v>20</v>
      </c>
      <c r="E798" s="1" t="s">
        <v>21</v>
      </c>
      <c r="F798" s="2">
        <v>43434</v>
      </c>
      <c r="G798" s="2">
        <v>43798</v>
      </c>
      <c r="H798" s="1" t="s">
        <v>32</v>
      </c>
      <c r="I798" s="1" t="s">
        <v>47</v>
      </c>
      <c r="J798" s="1" t="s">
        <v>23</v>
      </c>
      <c r="K798">
        <v>810.28</v>
      </c>
      <c r="L798" s="2">
        <v>43434</v>
      </c>
      <c r="M798" s="1" t="s">
        <v>0</v>
      </c>
      <c r="N798" s="1" t="s">
        <v>24</v>
      </c>
      <c r="O798" s="1"/>
      <c r="P798" s="2">
        <v>43852</v>
      </c>
      <c r="Q798" s="1" t="s">
        <v>25</v>
      </c>
    </row>
    <row r="799" spans="1:17" x14ac:dyDescent="0.25">
      <c r="A799" s="1" t="s">
        <v>104</v>
      </c>
      <c r="B799" t="s">
        <v>105</v>
      </c>
      <c r="C799">
        <v>1</v>
      </c>
      <c r="D799" s="1" t="s">
        <v>20</v>
      </c>
      <c r="E799" s="1" t="s">
        <v>21</v>
      </c>
      <c r="F799" s="2">
        <v>43466</v>
      </c>
      <c r="G799" s="2">
        <v>43830</v>
      </c>
      <c r="H799" s="1" t="s">
        <v>35</v>
      </c>
      <c r="I799" s="1" t="s">
        <v>35</v>
      </c>
      <c r="J799" s="1" t="s">
        <v>23</v>
      </c>
      <c r="K799">
        <v>137500</v>
      </c>
      <c r="L799" s="2">
        <v>43466</v>
      </c>
      <c r="M799" s="1" t="s">
        <v>0</v>
      </c>
      <c r="N799" s="1" t="s">
        <v>24</v>
      </c>
      <c r="O799" s="1"/>
      <c r="P799" s="2">
        <v>43852</v>
      </c>
      <c r="Q799" s="1" t="s">
        <v>25</v>
      </c>
    </row>
    <row r="800" spans="1:17" x14ac:dyDescent="0.25">
      <c r="A800" s="1" t="s">
        <v>104</v>
      </c>
      <c r="B800" t="s">
        <v>106</v>
      </c>
      <c r="C800">
        <v>1</v>
      </c>
      <c r="D800" s="1" t="s">
        <v>20</v>
      </c>
      <c r="E800" s="1" t="s">
        <v>21</v>
      </c>
      <c r="F800" s="2">
        <v>43377</v>
      </c>
      <c r="G800" s="2">
        <v>43741</v>
      </c>
      <c r="H800" s="1" t="s">
        <v>35</v>
      </c>
      <c r="I800" s="1" t="s">
        <v>35</v>
      </c>
      <c r="J800" s="1" t="s">
        <v>57</v>
      </c>
      <c r="K800">
        <v>18750</v>
      </c>
      <c r="L800" s="2">
        <v>43377</v>
      </c>
      <c r="M800" s="1" t="s">
        <v>0</v>
      </c>
      <c r="N800" s="1" t="s">
        <v>24</v>
      </c>
      <c r="O800" s="1"/>
      <c r="P800" s="2">
        <v>43852</v>
      </c>
      <c r="Q800" s="1" t="s">
        <v>25</v>
      </c>
    </row>
    <row r="801" spans="1:17" x14ac:dyDescent="0.25">
      <c r="A801" s="1" t="s">
        <v>104</v>
      </c>
      <c r="B801" t="s">
        <v>107</v>
      </c>
      <c r="C801">
        <v>1</v>
      </c>
      <c r="D801" s="1" t="s">
        <v>20</v>
      </c>
      <c r="E801" s="1" t="s">
        <v>21</v>
      </c>
      <c r="F801" s="2">
        <v>43801</v>
      </c>
      <c r="G801" s="2">
        <v>44166</v>
      </c>
      <c r="H801" s="1" t="s">
        <v>35</v>
      </c>
      <c r="I801" s="1" t="s">
        <v>35</v>
      </c>
      <c r="J801" s="1" t="s">
        <v>23</v>
      </c>
      <c r="K801">
        <v>8125</v>
      </c>
      <c r="L801" s="2">
        <v>43801</v>
      </c>
      <c r="M801" s="1" t="s">
        <v>0</v>
      </c>
      <c r="N801" s="1" t="s">
        <v>24</v>
      </c>
      <c r="O801" s="1"/>
      <c r="P801" s="2">
        <v>43852</v>
      </c>
      <c r="Q801" s="1" t="s">
        <v>25</v>
      </c>
    </row>
    <row r="802" spans="1:17" x14ac:dyDescent="0.25">
      <c r="A802" s="1" t="s">
        <v>119</v>
      </c>
      <c r="B802" t="s">
        <v>120</v>
      </c>
      <c r="C802">
        <v>1</v>
      </c>
      <c r="D802" s="1" t="s">
        <v>20</v>
      </c>
      <c r="E802" s="1" t="s">
        <v>21</v>
      </c>
      <c r="F802" s="2">
        <v>43608</v>
      </c>
      <c r="G802" s="2">
        <v>43973</v>
      </c>
      <c r="H802" s="1" t="s">
        <v>35</v>
      </c>
      <c r="I802" s="1" t="s">
        <v>35</v>
      </c>
      <c r="J802" s="1" t="s">
        <v>23</v>
      </c>
      <c r="K802">
        <v>28125</v>
      </c>
      <c r="L802" s="2">
        <v>43608</v>
      </c>
      <c r="M802" s="1" t="s">
        <v>0</v>
      </c>
      <c r="N802" s="1" t="s">
        <v>24</v>
      </c>
      <c r="O802" s="1"/>
      <c r="P802" s="2">
        <v>43852</v>
      </c>
      <c r="Q802" s="1" t="s">
        <v>25</v>
      </c>
    </row>
    <row r="803" spans="1:17" x14ac:dyDescent="0.25">
      <c r="A803" s="1" t="s">
        <v>119</v>
      </c>
      <c r="B803" t="s">
        <v>121</v>
      </c>
      <c r="C803">
        <v>1</v>
      </c>
      <c r="D803" s="1" t="s">
        <v>20</v>
      </c>
      <c r="E803" s="1" t="s">
        <v>21</v>
      </c>
      <c r="F803" s="2">
        <v>43608</v>
      </c>
      <c r="G803" s="2">
        <v>43973</v>
      </c>
      <c r="H803" s="1" t="s">
        <v>35</v>
      </c>
      <c r="I803" s="1" t="s">
        <v>35</v>
      </c>
      <c r="J803" s="1" t="s">
        <v>23</v>
      </c>
      <c r="K803">
        <v>131250</v>
      </c>
      <c r="L803" s="2">
        <v>43608</v>
      </c>
      <c r="M803" s="1" t="s">
        <v>0</v>
      </c>
      <c r="N803" s="1" t="s">
        <v>24</v>
      </c>
      <c r="O803" s="1"/>
      <c r="P803" s="2">
        <v>43852</v>
      </c>
      <c r="Q803" s="1" t="s">
        <v>25</v>
      </c>
    </row>
    <row r="804" spans="1:17" x14ac:dyDescent="0.25">
      <c r="A804" s="1" t="s">
        <v>128</v>
      </c>
      <c r="B804" t="s">
        <v>129</v>
      </c>
      <c r="C804">
        <v>1</v>
      </c>
      <c r="D804" s="1" t="s">
        <v>20</v>
      </c>
      <c r="E804" s="1" t="s">
        <v>21</v>
      </c>
      <c r="F804" s="2">
        <v>43359</v>
      </c>
      <c r="G804" s="2">
        <v>43723</v>
      </c>
      <c r="H804" s="1" t="s">
        <v>32</v>
      </c>
      <c r="I804" s="1" t="s">
        <v>47</v>
      </c>
      <c r="J804" s="1" t="s">
        <v>23</v>
      </c>
      <c r="K804">
        <v>33977.82</v>
      </c>
      <c r="L804" s="2">
        <v>43359</v>
      </c>
      <c r="M804" s="1" t="s">
        <v>0</v>
      </c>
      <c r="N804" s="1" t="s">
        <v>24</v>
      </c>
      <c r="O804" s="1"/>
      <c r="P804" s="2">
        <v>43852</v>
      </c>
      <c r="Q804" s="1" t="s">
        <v>25</v>
      </c>
    </row>
    <row r="805" spans="1:17" x14ac:dyDescent="0.25">
      <c r="A805" s="1" t="s">
        <v>122</v>
      </c>
      <c r="B805" t="s">
        <v>775</v>
      </c>
      <c r="C805">
        <v>1</v>
      </c>
      <c r="D805" s="1" t="s">
        <v>20</v>
      </c>
      <c r="E805" s="1" t="s">
        <v>31</v>
      </c>
      <c r="F805" s="2">
        <v>43158</v>
      </c>
      <c r="G805" s="2">
        <v>43522</v>
      </c>
      <c r="H805" s="1" t="s">
        <v>32</v>
      </c>
      <c r="I805" s="1" t="s">
        <v>47</v>
      </c>
      <c r="J805" s="1" t="s">
        <v>23</v>
      </c>
      <c r="K805">
        <v>562.24</v>
      </c>
      <c r="L805" s="2">
        <v>43158</v>
      </c>
      <c r="M805" s="1" t="s">
        <v>0</v>
      </c>
      <c r="N805" s="1" t="s">
        <v>24</v>
      </c>
      <c r="O805" s="1"/>
      <c r="P805" s="2">
        <v>43852</v>
      </c>
      <c r="Q805" s="1" t="s">
        <v>25</v>
      </c>
    </row>
    <row r="806" spans="1:17" x14ac:dyDescent="0.25">
      <c r="A806" s="1" t="s">
        <v>122</v>
      </c>
      <c r="B806" t="s">
        <v>132</v>
      </c>
      <c r="C806">
        <v>1</v>
      </c>
      <c r="D806" s="1" t="s">
        <v>20</v>
      </c>
      <c r="E806" s="1" t="s">
        <v>21</v>
      </c>
      <c r="F806" s="2">
        <v>43523</v>
      </c>
      <c r="G806" s="2">
        <v>43887</v>
      </c>
      <c r="H806" s="1" t="s">
        <v>32</v>
      </c>
      <c r="I806" s="1" t="s">
        <v>47</v>
      </c>
      <c r="J806" s="1" t="s">
        <v>23</v>
      </c>
      <c r="K806">
        <v>628.70000000000005</v>
      </c>
      <c r="L806" s="2">
        <v>43526</v>
      </c>
      <c r="M806" s="1" t="s">
        <v>0</v>
      </c>
      <c r="N806" s="1" t="s">
        <v>23</v>
      </c>
      <c r="O806" s="1"/>
      <c r="P806" s="2">
        <v>43852</v>
      </c>
      <c r="Q806" s="1" t="s">
        <v>25</v>
      </c>
    </row>
    <row r="807" spans="1:17" x14ac:dyDescent="0.25">
      <c r="A807" s="1" t="s">
        <v>133</v>
      </c>
      <c r="B807" t="s">
        <v>136</v>
      </c>
      <c r="C807">
        <v>1</v>
      </c>
      <c r="D807" s="1" t="s">
        <v>20</v>
      </c>
      <c r="E807" s="1" t="s">
        <v>21</v>
      </c>
      <c r="F807" s="2">
        <v>43472</v>
      </c>
      <c r="G807" s="2">
        <v>43836</v>
      </c>
      <c r="H807" s="1" t="s">
        <v>22</v>
      </c>
      <c r="I807" s="1" t="s">
        <v>22</v>
      </c>
      <c r="J807" s="1" t="s">
        <v>23</v>
      </c>
      <c r="K807">
        <v>13612.5</v>
      </c>
      <c r="L807" s="2">
        <v>43472</v>
      </c>
      <c r="M807" s="1" t="s">
        <v>0</v>
      </c>
      <c r="N807" s="1" t="s">
        <v>43</v>
      </c>
      <c r="O807" s="1"/>
      <c r="P807" s="2">
        <v>43852</v>
      </c>
      <c r="Q807" s="1" t="s">
        <v>25</v>
      </c>
    </row>
    <row r="808" spans="1:17" x14ac:dyDescent="0.25">
      <c r="A808" s="1" t="s">
        <v>133</v>
      </c>
      <c r="B808" t="s">
        <v>136</v>
      </c>
      <c r="C808">
        <v>1</v>
      </c>
      <c r="D808" s="1" t="s">
        <v>20</v>
      </c>
      <c r="E808" s="1" t="s">
        <v>21</v>
      </c>
      <c r="F808" s="2">
        <v>43472</v>
      </c>
      <c r="G808" s="2">
        <v>43836</v>
      </c>
      <c r="H808" s="1" t="s">
        <v>22</v>
      </c>
      <c r="I808" s="1" t="s">
        <v>22</v>
      </c>
      <c r="J808" s="1" t="s">
        <v>23</v>
      </c>
      <c r="K808">
        <v>6991.55</v>
      </c>
      <c r="L808" s="2">
        <v>43559</v>
      </c>
      <c r="M808" s="1" t="s">
        <v>0</v>
      </c>
      <c r="N808" s="1" t="s">
        <v>43</v>
      </c>
      <c r="O808" s="1"/>
      <c r="P808" s="2">
        <v>43852</v>
      </c>
      <c r="Q808" s="1" t="s">
        <v>25</v>
      </c>
    </row>
    <row r="809" spans="1:17" x14ac:dyDescent="0.25">
      <c r="A809" s="1" t="s">
        <v>133</v>
      </c>
      <c r="B809" t="s">
        <v>776</v>
      </c>
      <c r="C809">
        <v>1</v>
      </c>
      <c r="D809" s="1" t="s">
        <v>20</v>
      </c>
      <c r="E809" s="1" t="s">
        <v>21</v>
      </c>
      <c r="F809" s="2">
        <v>43339</v>
      </c>
      <c r="G809" s="2">
        <v>43703</v>
      </c>
      <c r="H809" s="1" t="s">
        <v>35</v>
      </c>
      <c r="I809" s="1" t="s">
        <v>35</v>
      </c>
      <c r="J809" s="1" t="s">
        <v>23</v>
      </c>
      <c r="K809">
        <v>13750</v>
      </c>
      <c r="L809" s="2">
        <v>43339</v>
      </c>
      <c r="M809" s="1" t="s">
        <v>0</v>
      </c>
      <c r="N809" s="1" t="s">
        <v>24</v>
      </c>
      <c r="O809" s="1"/>
      <c r="P809" s="2">
        <v>43852</v>
      </c>
      <c r="Q809" s="1" t="s">
        <v>25</v>
      </c>
    </row>
    <row r="810" spans="1:17" x14ac:dyDescent="0.25">
      <c r="A810" s="1" t="s">
        <v>133</v>
      </c>
      <c r="B810" t="s">
        <v>179</v>
      </c>
      <c r="C810">
        <v>1</v>
      </c>
      <c r="D810" s="1" t="s">
        <v>20</v>
      </c>
      <c r="E810" s="1" t="s">
        <v>21</v>
      </c>
      <c r="F810" s="2">
        <v>43158</v>
      </c>
      <c r="G810" s="2">
        <v>43522</v>
      </c>
      <c r="H810" s="1" t="s">
        <v>32</v>
      </c>
      <c r="I810" s="1" t="s">
        <v>47</v>
      </c>
      <c r="J810" s="1" t="s">
        <v>23</v>
      </c>
      <c r="K810">
        <v>2486.0700000000002</v>
      </c>
      <c r="L810" s="2">
        <v>43158</v>
      </c>
      <c r="M810" s="1" t="s">
        <v>0</v>
      </c>
      <c r="N810" s="1" t="s">
        <v>24</v>
      </c>
      <c r="O810" s="1"/>
      <c r="P810" s="2">
        <v>43852</v>
      </c>
      <c r="Q810" s="1" t="s">
        <v>25</v>
      </c>
    </row>
    <row r="811" spans="1:17" x14ac:dyDescent="0.25">
      <c r="A811" s="1" t="s">
        <v>133</v>
      </c>
      <c r="B811" t="s">
        <v>777</v>
      </c>
      <c r="C811">
        <v>1</v>
      </c>
      <c r="D811" s="1" t="s">
        <v>20</v>
      </c>
      <c r="E811" s="1" t="s">
        <v>31</v>
      </c>
      <c r="F811" s="2">
        <v>43158</v>
      </c>
      <c r="G811" s="2">
        <v>43522</v>
      </c>
      <c r="H811" s="1" t="s">
        <v>32</v>
      </c>
      <c r="I811" s="1" t="s">
        <v>47</v>
      </c>
      <c r="J811" s="1" t="s">
        <v>23</v>
      </c>
      <c r="K811">
        <v>6653.1</v>
      </c>
      <c r="L811" s="2">
        <v>43158</v>
      </c>
      <c r="M811" s="1" t="s">
        <v>0</v>
      </c>
      <c r="N811" s="1" t="s">
        <v>24</v>
      </c>
      <c r="O811" s="1"/>
      <c r="P811" s="2">
        <v>43852</v>
      </c>
      <c r="Q811" s="1" t="s">
        <v>25</v>
      </c>
    </row>
    <row r="812" spans="1:17" x14ac:dyDescent="0.25">
      <c r="A812" s="1" t="s">
        <v>133</v>
      </c>
      <c r="B812" t="s">
        <v>180</v>
      </c>
      <c r="C812">
        <v>1</v>
      </c>
      <c r="D812" s="1" t="s">
        <v>20</v>
      </c>
      <c r="E812" s="1" t="s">
        <v>21</v>
      </c>
      <c r="F812" s="2">
        <v>43523</v>
      </c>
      <c r="G812" s="2">
        <v>43887</v>
      </c>
      <c r="H812" s="1" t="s">
        <v>32</v>
      </c>
      <c r="I812" s="1" t="s">
        <v>47</v>
      </c>
      <c r="J812" s="1" t="s">
        <v>23</v>
      </c>
      <c r="K812">
        <v>6979.74</v>
      </c>
      <c r="L812" s="2">
        <v>43523</v>
      </c>
      <c r="M812" s="1" t="s">
        <v>0</v>
      </c>
      <c r="N812" s="1" t="s">
        <v>23</v>
      </c>
      <c r="O812" s="1"/>
      <c r="P812" s="2">
        <v>43852</v>
      </c>
      <c r="Q812" s="1" t="s">
        <v>25</v>
      </c>
    </row>
    <row r="813" spans="1:17" x14ac:dyDescent="0.25">
      <c r="A813" s="1" t="s">
        <v>133</v>
      </c>
      <c r="B813" t="s">
        <v>181</v>
      </c>
      <c r="C813">
        <v>1</v>
      </c>
      <c r="D813" s="1" t="s">
        <v>20</v>
      </c>
      <c r="E813" s="1" t="s">
        <v>21</v>
      </c>
      <c r="F813" s="2">
        <v>43158</v>
      </c>
      <c r="G813" s="2">
        <v>43522</v>
      </c>
      <c r="H813" s="1" t="s">
        <v>32</v>
      </c>
      <c r="I813" s="1" t="s">
        <v>47</v>
      </c>
      <c r="J813" s="1" t="s">
        <v>57</v>
      </c>
      <c r="K813">
        <v>2283.33</v>
      </c>
      <c r="L813" s="2">
        <v>43158</v>
      </c>
      <c r="M813" s="1" t="s">
        <v>0</v>
      </c>
      <c r="N813" s="1" t="s">
        <v>24</v>
      </c>
      <c r="O813" s="1"/>
      <c r="P813" s="2">
        <v>43852</v>
      </c>
      <c r="Q813" s="1" t="s">
        <v>25</v>
      </c>
    </row>
    <row r="814" spans="1:17" x14ac:dyDescent="0.25">
      <c r="A814" s="1" t="s">
        <v>182</v>
      </c>
      <c r="B814" t="s">
        <v>778</v>
      </c>
      <c r="C814">
        <v>1</v>
      </c>
      <c r="D814" s="1" t="s">
        <v>20</v>
      </c>
      <c r="E814" s="1" t="s">
        <v>21</v>
      </c>
      <c r="F814" s="2">
        <v>43100</v>
      </c>
      <c r="G814" s="2">
        <v>43464</v>
      </c>
      <c r="H814" s="1" t="s">
        <v>34</v>
      </c>
      <c r="I814" s="1" t="s">
        <v>47</v>
      </c>
      <c r="J814" s="1" t="s">
        <v>23</v>
      </c>
      <c r="K814">
        <v>2535.87</v>
      </c>
      <c r="L814" s="2">
        <v>43100</v>
      </c>
      <c r="M814" s="1" t="s">
        <v>0</v>
      </c>
      <c r="N814" s="1" t="s">
        <v>24</v>
      </c>
      <c r="O814" s="1"/>
      <c r="P814" s="2">
        <v>43852</v>
      </c>
      <c r="Q814" s="1" t="s">
        <v>25</v>
      </c>
    </row>
    <row r="815" spans="1:17" x14ac:dyDescent="0.25">
      <c r="A815" s="1" t="s">
        <v>182</v>
      </c>
      <c r="B815" t="s">
        <v>779</v>
      </c>
      <c r="C815">
        <v>1</v>
      </c>
      <c r="D815" s="1" t="s">
        <v>20</v>
      </c>
      <c r="E815" s="1" t="s">
        <v>31</v>
      </c>
      <c r="F815" s="2">
        <v>43131</v>
      </c>
      <c r="G815" s="2">
        <v>43495</v>
      </c>
      <c r="H815" s="1" t="s">
        <v>35</v>
      </c>
      <c r="I815" s="1" t="s">
        <v>35</v>
      </c>
      <c r="J815" s="1" t="s">
        <v>23</v>
      </c>
      <c r="K815">
        <v>125000</v>
      </c>
      <c r="L815" s="2">
        <v>43131</v>
      </c>
      <c r="M815" s="1" t="s">
        <v>0</v>
      </c>
      <c r="N815" s="1" t="s">
        <v>24</v>
      </c>
      <c r="O815" s="1"/>
      <c r="P815" s="2">
        <v>43852</v>
      </c>
      <c r="Q815" s="1" t="s">
        <v>25</v>
      </c>
    </row>
    <row r="816" spans="1:17" x14ac:dyDescent="0.25">
      <c r="A816" s="1" t="s">
        <v>182</v>
      </c>
      <c r="B816" t="s">
        <v>183</v>
      </c>
      <c r="C816">
        <v>1</v>
      </c>
      <c r="D816" s="1" t="s">
        <v>20</v>
      </c>
      <c r="E816" s="1" t="s">
        <v>21</v>
      </c>
      <c r="F816" s="2">
        <v>43496</v>
      </c>
      <c r="G816" s="2">
        <v>43860</v>
      </c>
      <c r="H816" s="1" t="s">
        <v>35</v>
      </c>
      <c r="I816" s="1" t="s">
        <v>35</v>
      </c>
      <c r="J816" s="1" t="s">
        <v>23</v>
      </c>
      <c r="K816">
        <v>125000</v>
      </c>
      <c r="L816" s="2">
        <v>43496</v>
      </c>
      <c r="M816" s="1" t="s">
        <v>0</v>
      </c>
      <c r="N816" s="1" t="s">
        <v>23</v>
      </c>
      <c r="O816" s="1"/>
      <c r="P816" s="2">
        <v>43852</v>
      </c>
      <c r="Q816" s="1" t="s">
        <v>25</v>
      </c>
    </row>
    <row r="817" spans="1:17" x14ac:dyDescent="0.25">
      <c r="A817" s="1" t="s">
        <v>182</v>
      </c>
      <c r="B817" t="s">
        <v>780</v>
      </c>
      <c r="C817">
        <v>1</v>
      </c>
      <c r="D817" s="1" t="s">
        <v>20</v>
      </c>
      <c r="E817" s="1" t="s">
        <v>31</v>
      </c>
      <c r="F817" s="2">
        <v>43131</v>
      </c>
      <c r="G817" s="2">
        <v>43495</v>
      </c>
      <c r="H817" s="1" t="s">
        <v>35</v>
      </c>
      <c r="I817" s="1" t="s">
        <v>35</v>
      </c>
      <c r="J817" s="1" t="s">
        <v>23</v>
      </c>
      <c r="K817">
        <v>80000</v>
      </c>
      <c r="L817" s="2">
        <v>43131</v>
      </c>
      <c r="M817" s="1" t="s">
        <v>0</v>
      </c>
      <c r="N817" s="1" t="s">
        <v>24</v>
      </c>
      <c r="O817" s="1"/>
      <c r="P817" s="2">
        <v>43852</v>
      </c>
      <c r="Q817" s="1" t="s">
        <v>25</v>
      </c>
    </row>
    <row r="818" spans="1:17" x14ac:dyDescent="0.25">
      <c r="A818" s="1" t="s">
        <v>182</v>
      </c>
      <c r="B818" t="s">
        <v>780</v>
      </c>
      <c r="C818">
        <v>1</v>
      </c>
      <c r="D818" s="1" t="s">
        <v>20</v>
      </c>
      <c r="E818" s="1" t="s">
        <v>31</v>
      </c>
      <c r="F818" s="2">
        <v>43131</v>
      </c>
      <c r="G818" s="2">
        <v>43495</v>
      </c>
      <c r="H818" s="1" t="s">
        <v>35</v>
      </c>
      <c r="I818" s="1" t="s">
        <v>35</v>
      </c>
      <c r="J818" s="1" t="s">
        <v>23</v>
      </c>
      <c r="K818">
        <v>320000</v>
      </c>
      <c r="L818" s="2">
        <v>43131</v>
      </c>
      <c r="M818" s="1" t="s">
        <v>0</v>
      </c>
      <c r="N818" s="1" t="s">
        <v>24</v>
      </c>
      <c r="O818" s="1"/>
      <c r="P818" s="2">
        <v>43852</v>
      </c>
      <c r="Q818" s="1" t="s">
        <v>25</v>
      </c>
    </row>
    <row r="819" spans="1:17" x14ac:dyDescent="0.25">
      <c r="A819" s="1" t="s">
        <v>182</v>
      </c>
      <c r="B819" t="s">
        <v>184</v>
      </c>
      <c r="C819">
        <v>1</v>
      </c>
      <c r="D819" s="1" t="s">
        <v>20</v>
      </c>
      <c r="E819" s="1" t="s">
        <v>21</v>
      </c>
      <c r="F819" s="2">
        <v>43496</v>
      </c>
      <c r="G819" s="2">
        <v>43860</v>
      </c>
      <c r="H819" s="1" t="s">
        <v>35</v>
      </c>
      <c r="I819" s="1" t="s">
        <v>35</v>
      </c>
      <c r="J819" s="1" t="s">
        <v>23</v>
      </c>
      <c r="K819">
        <v>320000</v>
      </c>
      <c r="L819" s="2">
        <v>43496</v>
      </c>
      <c r="M819" s="1" t="s">
        <v>0</v>
      </c>
      <c r="N819" s="1" t="s">
        <v>23</v>
      </c>
      <c r="O819" s="1"/>
      <c r="P819" s="2">
        <v>43852</v>
      </c>
      <c r="Q819" s="1" t="s">
        <v>25</v>
      </c>
    </row>
    <row r="820" spans="1:17" x14ac:dyDescent="0.25">
      <c r="A820" s="1" t="s">
        <v>182</v>
      </c>
      <c r="B820" t="s">
        <v>781</v>
      </c>
      <c r="C820">
        <v>1</v>
      </c>
      <c r="D820" s="1" t="s">
        <v>20</v>
      </c>
      <c r="E820" s="1" t="s">
        <v>31</v>
      </c>
      <c r="F820" s="2">
        <v>43160</v>
      </c>
      <c r="G820" s="2">
        <v>43524</v>
      </c>
      <c r="H820" s="1" t="s">
        <v>32</v>
      </c>
      <c r="I820" s="1" t="s">
        <v>47</v>
      </c>
      <c r="J820" s="1" t="s">
        <v>23</v>
      </c>
      <c r="K820">
        <v>275569.44</v>
      </c>
      <c r="L820" s="2">
        <v>43525</v>
      </c>
      <c r="M820" s="1" t="s">
        <v>0</v>
      </c>
      <c r="N820" s="1" t="s">
        <v>24</v>
      </c>
      <c r="O820" s="1"/>
      <c r="P820" s="2">
        <v>43852</v>
      </c>
      <c r="Q820" s="1" t="s">
        <v>25</v>
      </c>
    </row>
    <row r="821" spans="1:17" x14ac:dyDescent="0.25">
      <c r="A821" s="1" t="s">
        <v>182</v>
      </c>
      <c r="B821" t="s">
        <v>185</v>
      </c>
      <c r="C821">
        <v>1</v>
      </c>
      <c r="D821" s="1" t="s">
        <v>20</v>
      </c>
      <c r="E821" s="1" t="s">
        <v>21</v>
      </c>
      <c r="F821" s="2">
        <v>43525</v>
      </c>
      <c r="G821" s="2">
        <v>43890</v>
      </c>
      <c r="H821" s="1" t="s">
        <v>32</v>
      </c>
      <c r="I821" s="1" t="s">
        <v>47</v>
      </c>
      <c r="J821" s="1" t="s">
        <v>23</v>
      </c>
      <c r="K821">
        <v>275569.44</v>
      </c>
      <c r="L821" s="2">
        <v>43525</v>
      </c>
      <c r="M821" s="1" t="s">
        <v>0</v>
      </c>
      <c r="N821" s="1" t="s">
        <v>23</v>
      </c>
      <c r="O821" s="1"/>
      <c r="P821" s="2">
        <v>43852</v>
      </c>
      <c r="Q821" s="1" t="s">
        <v>25</v>
      </c>
    </row>
    <row r="822" spans="1:17" x14ac:dyDescent="0.25">
      <c r="A822" s="1" t="s">
        <v>182</v>
      </c>
      <c r="B822" t="s">
        <v>186</v>
      </c>
      <c r="C822">
        <v>1</v>
      </c>
      <c r="D822" s="1" t="s">
        <v>20</v>
      </c>
      <c r="E822" s="1" t="s">
        <v>21</v>
      </c>
      <c r="F822" s="2">
        <v>43525</v>
      </c>
      <c r="G822" s="2">
        <v>43890</v>
      </c>
      <c r="H822" s="1" t="s">
        <v>22</v>
      </c>
      <c r="I822" s="1" t="s">
        <v>22</v>
      </c>
      <c r="J822" s="1" t="s">
        <v>23</v>
      </c>
      <c r="K822">
        <v>50332.73</v>
      </c>
      <c r="L822" s="2">
        <v>43525</v>
      </c>
      <c r="M822" s="1" t="s">
        <v>0</v>
      </c>
      <c r="N822" s="1" t="s">
        <v>23</v>
      </c>
      <c r="O822" s="1"/>
      <c r="P822" s="2">
        <v>43852</v>
      </c>
      <c r="Q822" s="1" t="s">
        <v>25</v>
      </c>
    </row>
    <row r="823" spans="1:17" x14ac:dyDescent="0.25">
      <c r="A823" s="1" t="s">
        <v>182</v>
      </c>
      <c r="B823" t="s">
        <v>187</v>
      </c>
      <c r="C823">
        <v>1</v>
      </c>
      <c r="D823" s="1" t="s">
        <v>20</v>
      </c>
      <c r="E823" s="1" t="s">
        <v>31</v>
      </c>
      <c r="F823" s="2">
        <v>43160</v>
      </c>
      <c r="G823" s="2">
        <v>43524</v>
      </c>
      <c r="H823" s="1" t="s">
        <v>22</v>
      </c>
      <c r="I823" s="1" t="s">
        <v>22</v>
      </c>
      <c r="J823" s="1" t="s">
        <v>23</v>
      </c>
      <c r="K823">
        <v>57539.3</v>
      </c>
      <c r="L823" s="2">
        <v>43160</v>
      </c>
      <c r="M823" s="1" t="s">
        <v>0</v>
      </c>
      <c r="N823" s="1" t="s">
        <v>24</v>
      </c>
      <c r="O823" s="1"/>
      <c r="P823" s="2">
        <v>43852</v>
      </c>
      <c r="Q823" s="1" t="s">
        <v>25</v>
      </c>
    </row>
    <row r="824" spans="1:17" x14ac:dyDescent="0.25">
      <c r="A824" s="1" t="s">
        <v>182</v>
      </c>
      <c r="B824" t="s">
        <v>188</v>
      </c>
      <c r="C824">
        <v>1</v>
      </c>
      <c r="D824" s="1" t="s">
        <v>20</v>
      </c>
      <c r="E824" s="1" t="s">
        <v>21</v>
      </c>
      <c r="F824" s="2">
        <v>43448</v>
      </c>
      <c r="G824" s="2">
        <v>43812</v>
      </c>
      <c r="H824" s="1" t="s">
        <v>32</v>
      </c>
      <c r="I824" s="1" t="s">
        <v>47</v>
      </c>
      <c r="J824" s="1" t="s">
        <v>23</v>
      </c>
      <c r="K824">
        <v>212357.74</v>
      </c>
      <c r="L824" s="2">
        <v>43448</v>
      </c>
      <c r="M824" s="1" t="s">
        <v>0</v>
      </c>
      <c r="N824" s="1" t="s">
        <v>24</v>
      </c>
      <c r="O824" s="1"/>
      <c r="P824" s="2">
        <v>43852</v>
      </c>
      <c r="Q824" s="1" t="s">
        <v>25</v>
      </c>
    </row>
    <row r="825" spans="1:17" x14ac:dyDescent="0.25">
      <c r="A825" s="1" t="s">
        <v>182</v>
      </c>
      <c r="B825" t="s">
        <v>782</v>
      </c>
      <c r="C825">
        <v>1</v>
      </c>
      <c r="D825" s="1" t="s">
        <v>20</v>
      </c>
      <c r="E825" s="1" t="s">
        <v>31</v>
      </c>
      <c r="F825" s="2">
        <v>43160</v>
      </c>
      <c r="G825" s="2">
        <v>43524</v>
      </c>
      <c r="H825" s="1" t="s">
        <v>35</v>
      </c>
      <c r="I825" s="1" t="s">
        <v>35</v>
      </c>
      <c r="J825" s="1" t="s">
        <v>57</v>
      </c>
      <c r="K825">
        <v>31250</v>
      </c>
      <c r="L825" s="2">
        <v>43160</v>
      </c>
      <c r="M825" s="1" t="s">
        <v>0</v>
      </c>
      <c r="N825" s="1" t="s">
        <v>24</v>
      </c>
      <c r="O825" s="1"/>
      <c r="P825" s="2">
        <v>43852</v>
      </c>
      <c r="Q825" s="1" t="s">
        <v>25</v>
      </c>
    </row>
    <row r="826" spans="1:17" x14ac:dyDescent="0.25">
      <c r="A826" s="1" t="s">
        <v>182</v>
      </c>
      <c r="B826" t="s">
        <v>783</v>
      </c>
      <c r="C826">
        <v>1</v>
      </c>
      <c r="D826" s="1" t="s">
        <v>20</v>
      </c>
      <c r="E826" s="1" t="s">
        <v>31</v>
      </c>
      <c r="F826" s="2">
        <v>43160</v>
      </c>
      <c r="G826" s="2">
        <v>43524</v>
      </c>
      <c r="H826" s="1" t="s">
        <v>35</v>
      </c>
      <c r="I826" s="1" t="s">
        <v>35</v>
      </c>
      <c r="J826" s="1" t="s">
        <v>23</v>
      </c>
      <c r="K826">
        <v>43750</v>
      </c>
      <c r="L826" s="2">
        <v>43160</v>
      </c>
      <c r="M826" s="1" t="s">
        <v>0</v>
      </c>
      <c r="N826" s="1" t="s">
        <v>24</v>
      </c>
      <c r="O826" s="1"/>
      <c r="P826" s="2">
        <v>43852</v>
      </c>
      <c r="Q826" s="1" t="s">
        <v>25</v>
      </c>
    </row>
    <row r="827" spans="1:17" x14ac:dyDescent="0.25">
      <c r="A827" s="1" t="s">
        <v>182</v>
      </c>
      <c r="B827" t="s">
        <v>189</v>
      </c>
      <c r="C827">
        <v>1</v>
      </c>
      <c r="D827" s="1" t="s">
        <v>20</v>
      </c>
      <c r="E827" s="1" t="s">
        <v>31</v>
      </c>
      <c r="F827" s="2">
        <v>43160</v>
      </c>
      <c r="G827" s="2">
        <v>43524</v>
      </c>
      <c r="H827" s="1" t="s">
        <v>35</v>
      </c>
      <c r="I827" s="1" t="s">
        <v>35</v>
      </c>
      <c r="J827" s="1" t="s">
        <v>57</v>
      </c>
      <c r="K827">
        <v>75000</v>
      </c>
      <c r="L827" s="2">
        <v>43160</v>
      </c>
      <c r="M827" s="1" t="s">
        <v>0</v>
      </c>
      <c r="N827" s="1" t="s">
        <v>24</v>
      </c>
      <c r="O827" s="1"/>
      <c r="P827" s="2">
        <v>43852</v>
      </c>
      <c r="Q827" s="1" t="s">
        <v>25</v>
      </c>
    </row>
    <row r="828" spans="1:17" x14ac:dyDescent="0.25">
      <c r="A828" s="1" t="s">
        <v>182</v>
      </c>
      <c r="B828" t="s">
        <v>190</v>
      </c>
      <c r="C828">
        <v>1</v>
      </c>
      <c r="D828" s="1" t="s">
        <v>20</v>
      </c>
      <c r="E828" s="1" t="s">
        <v>21</v>
      </c>
      <c r="F828" s="2">
        <v>43525</v>
      </c>
      <c r="G828" s="2">
        <v>43890</v>
      </c>
      <c r="H828" s="1" t="s">
        <v>35</v>
      </c>
      <c r="I828" s="1" t="s">
        <v>35</v>
      </c>
      <c r="J828" s="1" t="s">
        <v>57</v>
      </c>
      <c r="K828">
        <v>31250</v>
      </c>
      <c r="L828" s="2">
        <v>43525</v>
      </c>
      <c r="M828" s="1" t="s">
        <v>0</v>
      </c>
      <c r="N828" s="1" t="s">
        <v>23</v>
      </c>
      <c r="O828" s="1"/>
      <c r="P828" s="2">
        <v>43852</v>
      </c>
      <c r="Q828" s="1" t="s">
        <v>25</v>
      </c>
    </row>
    <row r="829" spans="1:17" x14ac:dyDescent="0.25">
      <c r="A829" s="1" t="s">
        <v>182</v>
      </c>
      <c r="B829" t="s">
        <v>191</v>
      </c>
      <c r="C829">
        <v>1</v>
      </c>
      <c r="D829" s="1" t="s">
        <v>20</v>
      </c>
      <c r="E829" s="1" t="s">
        <v>21</v>
      </c>
      <c r="F829" s="2">
        <v>43525</v>
      </c>
      <c r="G829" s="2">
        <v>43890</v>
      </c>
      <c r="H829" s="1" t="s">
        <v>35</v>
      </c>
      <c r="I829" s="1" t="s">
        <v>35</v>
      </c>
      <c r="J829" s="1" t="s">
        <v>23</v>
      </c>
      <c r="K829">
        <v>43750</v>
      </c>
      <c r="L829" s="2">
        <v>43525</v>
      </c>
      <c r="M829" s="1" t="s">
        <v>0</v>
      </c>
      <c r="N829" s="1" t="s">
        <v>23</v>
      </c>
      <c r="O829" s="1"/>
      <c r="P829" s="2">
        <v>43852</v>
      </c>
      <c r="Q829" s="1" t="s">
        <v>25</v>
      </c>
    </row>
    <row r="830" spans="1:17" x14ac:dyDescent="0.25">
      <c r="A830" s="1" t="s">
        <v>182</v>
      </c>
      <c r="B830" t="s">
        <v>192</v>
      </c>
      <c r="C830">
        <v>1</v>
      </c>
      <c r="D830" s="1" t="s">
        <v>20</v>
      </c>
      <c r="E830" s="1" t="s">
        <v>21</v>
      </c>
      <c r="F830" s="2">
        <v>43525</v>
      </c>
      <c r="G830" s="2">
        <v>43890</v>
      </c>
      <c r="H830" s="1" t="s">
        <v>35</v>
      </c>
      <c r="I830" s="1" t="s">
        <v>35</v>
      </c>
      <c r="J830" s="1" t="s">
        <v>57</v>
      </c>
      <c r="K830">
        <v>75000</v>
      </c>
      <c r="L830" s="2">
        <v>43525</v>
      </c>
      <c r="M830" s="1" t="s">
        <v>0</v>
      </c>
      <c r="N830" s="1" t="s">
        <v>23</v>
      </c>
      <c r="O830" s="1"/>
      <c r="P830" s="2">
        <v>43852</v>
      </c>
      <c r="Q830" s="1" t="s">
        <v>25</v>
      </c>
    </row>
    <row r="831" spans="1:17" x14ac:dyDescent="0.25">
      <c r="A831" s="1" t="s">
        <v>182</v>
      </c>
      <c r="B831" t="s">
        <v>784</v>
      </c>
      <c r="C831">
        <v>1</v>
      </c>
      <c r="D831" s="1" t="s">
        <v>20</v>
      </c>
      <c r="E831" s="1" t="s">
        <v>31</v>
      </c>
      <c r="F831" s="2">
        <v>43142</v>
      </c>
      <c r="G831" s="2">
        <v>43506</v>
      </c>
      <c r="H831" s="1" t="s">
        <v>35</v>
      </c>
      <c r="I831" s="1" t="s">
        <v>35</v>
      </c>
      <c r="J831" s="1" t="s">
        <v>57</v>
      </c>
      <c r="K831">
        <v>23125</v>
      </c>
      <c r="L831" s="2">
        <v>43142</v>
      </c>
      <c r="M831" s="1" t="s">
        <v>0</v>
      </c>
      <c r="N831" s="1" t="s">
        <v>24</v>
      </c>
      <c r="O831" s="1"/>
      <c r="P831" s="2">
        <v>43852</v>
      </c>
      <c r="Q831" s="1" t="s">
        <v>25</v>
      </c>
    </row>
    <row r="832" spans="1:17" x14ac:dyDescent="0.25">
      <c r="A832" s="1" t="s">
        <v>182</v>
      </c>
      <c r="B832" t="s">
        <v>193</v>
      </c>
      <c r="C832">
        <v>1</v>
      </c>
      <c r="D832" s="1" t="s">
        <v>20</v>
      </c>
      <c r="E832" s="1" t="s">
        <v>21</v>
      </c>
      <c r="F832" s="2">
        <v>43507</v>
      </c>
      <c r="G832" s="2">
        <v>43871</v>
      </c>
      <c r="H832" s="1" t="s">
        <v>35</v>
      </c>
      <c r="I832" s="1" t="s">
        <v>35</v>
      </c>
      <c r="J832" s="1" t="s">
        <v>57</v>
      </c>
      <c r="K832">
        <v>21875</v>
      </c>
      <c r="L832" s="2">
        <v>43507</v>
      </c>
      <c r="M832" s="1" t="s">
        <v>0</v>
      </c>
      <c r="N832" s="1" t="s">
        <v>23</v>
      </c>
      <c r="O832" s="1"/>
      <c r="P832" s="2">
        <v>43852</v>
      </c>
      <c r="Q832" s="1" t="s">
        <v>25</v>
      </c>
    </row>
    <row r="833" spans="1:17" x14ac:dyDescent="0.25">
      <c r="A833" s="1" t="s">
        <v>182</v>
      </c>
      <c r="B833" t="s">
        <v>785</v>
      </c>
      <c r="C833">
        <v>1</v>
      </c>
      <c r="D833" s="1" t="s">
        <v>20</v>
      </c>
      <c r="E833" s="1" t="s">
        <v>21</v>
      </c>
      <c r="F833" s="2">
        <v>43332</v>
      </c>
      <c r="G833" s="2">
        <v>45523</v>
      </c>
      <c r="H833" s="1" t="s">
        <v>35</v>
      </c>
      <c r="I833" s="1" t="s">
        <v>35</v>
      </c>
      <c r="J833" s="1" t="s">
        <v>57</v>
      </c>
      <c r="K833">
        <v>47500</v>
      </c>
      <c r="L833" s="2">
        <v>43332</v>
      </c>
      <c r="M833" s="1" t="s">
        <v>0</v>
      </c>
      <c r="N833" s="1" t="s">
        <v>24</v>
      </c>
      <c r="O833" s="1"/>
      <c r="P833" s="2">
        <v>43852</v>
      </c>
      <c r="Q833" s="1" t="s">
        <v>25</v>
      </c>
    </row>
    <row r="834" spans="1:17" x14ac:dyDescent="0.25">
      <c r="A834" s="1" t="s">
        <v>182</v>
      </c>
      <c r="B834" t="s">
        <v>786</v>
      </c>
      <c r="C834">
        <v>1</v>
      </c>
      <c r="D834" s="1" t="s">
        <v>20</v>
      </c>
      <c r="E834" s="1" t="s">
        <v>21</v>
      </c>
      <c r="F834" s="2">
        <v>43100</v>
      </c>
      <c r="G834" s="2">
        <v>43464</v>
      </c>
      <c r="H834" s="1" t="s">
        <v>34</v>
      </c>
      <c r="I834" s="1" t="s">
        <v>47</v>
      </c>
      <c r="J834" s="1" t="s">
        <v>23</v>
      </c>
      <c r="K834">
        <v>7632.55</v>
      </c>
      <c r="L834" s="2">
        <v>43100</v>
      </c>
      <c r="M834" s="1" t="s">
        <v>0</v>
      </c>
      <c r="N834" s="1" t="s">
        <v>24</v>
      </c>
      <c r="O834" s="1"/>
      <c r="P834" s="2">
        <v>43852</v>
      </c>
      <c r="Q834" s="1" t="s">
        <v>25</v>
      </c>
    </row>
    <row r="835" spans="1:17" x14ac:dyDescent="0.25">
      <c r="A835" s="1" t="s">
        <v>182</v>
      </c>
      <c r="B835" t="s">
        <v>787</v>
      </c>
      <c r="C835">
        <v>1</v>
      </c>
      <c r="D835" s="1" t="s">
        <v>20</v>
      </c>
      <c r="E835" s="1" t="s">
        <v>21</v>
      </c>
      <c r="F835" s="2">
        <v>43448</v>
      </c>
      <c r="G835" s="2">
        <v>43812</v>
      </c>
      <c r="H835" s="1" t="s">
        <v>34</v>
      </c>
      <c r="I835" s="1" t="s">
        <v>47</v>
      </c>
      <c r="J835" s="1" t="s">
        <v>23</v>
      </c>
      <c r="K835">
        <v>2563.13</v>
      </c>
      <c r="L835" s="2">
        <v>43448</v>
      </c>
      <c r="M835" s="1" t="s">
        <v>0</v>
      </c>
      <c r="N835" s="1" t="s">
        <v>24</v>
      </c>
      <c r="O835" s="1"/>
      <c r="P835" s="2">
        <v>43852</v>
      </c>
      <c r="Q835" s="1" t="s">
        <v>25</v>
      </c>
    </row>
    <row r="836" spans="1:17" x14ac:dyDescent="0.25">
      <c r="A836" s="1" t="s">
        <v>182</v>
      </c>
      <c r="B836" t="s">
        <v>788</v>
      </c>
      <c r="C836">
        <v>1</v>
      </c>
      <c r="D836" s="1" t="s">
        <v>20</v>
      </c>
      <c r="E836" s="1" t="s">
        <v>21</v>
      </c>
      <c r="F836" s="2">
        <v>43587</v>
      </c>
      <c r="G836" s="2">
        <v>43952</v>
      </c>
      <c r="H836" s="1" t="s">
        <v>35</v>
      </c>
      <c r="I836" s="1" t="s">
        <v>35</v>
      </c>
      <c r="J836" s="1" t="s">
        <v>23</v>
      </c>
      <c r="K836">
        <v>25000</v>
      </c>
      <c r="L836" s="2">
        <v>43587</v>
      </c>
      <c r="M836" s="1" t="s">
        <v>0</v>
      </c>
      <c r="N836" s="1" t="s">
        <v>24</v>
      </c>
      <c r="O836" s="1"/>
      <c r="P836" s="2">
        <v>43852</v>
      </c>
      <c r="Q836" s="1" t="s">
        <v>25</v>
      </c>
    </row>
    <row r="837" spans="1:17" x14ac:dyDescent="0.25">
      <c r="A837" s="1" t="s">
        <v>182</v>
      </c>
      <c r="B837" t="s">
        <v>211</v>
      </c>
      <c r="C837">
        <v>1</v>
      </c>
      <c r="D837" s="1" t="s">
        <v>20</v>
      </c>
      <c r="E837" s="1" t="s">
        <v>31</v>
      </c>
      <c r="F837" s="2">
        <v>43158</v>
      </c>
      <c r="G837" s="2">
        <v>43522</v>
      </c>
      <c r="H837" s="1" t="s">
        <v>32</v>
      </c>
      <c r="I837" s="1" t="s">
        <v>47</v>
      </c>
      <c r="J837" s="1" t="s">
        <v>28</v>
      </c>
      <c r="K837">
        <v>2939.29</v>
      </c>
      <c r="L837" s="2">
        <v>43158</v>
      </c>
      <c r="M837" s="1" t="s">
        <v>0</v>
      </c>
      <c r="N837" s="1" t="s">
        <v>24</v>
      </c>
      <c r="O837" s="1"/>
      <c r="P837" s="2">
        <v>43852</v>
      </c>
      <c r="Q837" s="1" t="s">
        <v>25</v>
      </c>
    </row>
    <row r="838" spans="1:17" x14ac:dyDescent="0.25">
      <c r="A838" s="1" t="s">
        <v>182</v>
      </c>
      <c r="B838" t="s">
        <v>789</v>
      </c>
      <c r="C838">
        <v>1</v>
      </c>
      <c r="D838" s="1" t="s">
        <v>20</v>
      </c>
      <c r="E838" s="1" t="s">
        <v>31</v>
      </c>
      <c r="F838" s="2">
        <v>43158</v>
      </c>
      <c r="G838" s="2">
        <v>43522</v>
      </c>
      <c r="H838" s="1" t="s">
        <v>32</v>
      </c>
      <c r="I838" s="1" t="s">
        <v>47</v>
      </c>
      <c r="J838" s="1" t="s">
        <v>23</v>
      </c>
      <c r="K838">
        <v>5207.66</v>
      </c>
      <c r="L838" s="2">
        <v>43158</v>
      </c>
      <c r="M838" s="1" t="s">
        <v>0</v>
      </c>
      <c r="N838" s="1" t="s">
        <v>24</v>
      </c>
      <c r="O838" s="1"/>
      <c r="P838" s="2">
        <v>43852</v>
      </c>
      <c r="Q838" s="1" t="s">
        <v>25</v>
      </c>
    </row>
    <row r="839" spans="1:17" x14ac:dyDescent="0.25">
      <c r="A839" s="1" t="s">
        <v>182</v>
      </c>
      <c r="B839" t="s">
        <v>212</v>
      </c>
      <c r="C839">
        <v>1</v>
      </c>
      <c r="D839" s="1" t="s">
        <v>20</v>
      </c>
      <c r="E839" s="1" t="s">
        <v>21</v>
      </c>
      <c r="F839" s="2">
        <v>43523</v>
      </c>
      <c r="G839" s="2">
        <v>43887</v>
      </c>
      <c r="H839" s="1" t="s">
        <v>32</v>
      </c>
      <c r="I839" s="1" t="s">
        <v>47</v>
      </c>
      <c r="J839" s="1" t="s">
        <v>23</v>
      </c>
      <c r="K839">
        <v>5601.1</v>
      </c>
      <c r="L839" s="2">
        <v>43523</v>
      </c>
      <c r="M839" s="1" t="s">
        <v>0</v>
      </c>
      <c r="N839" s="1" t="s">
        <v>23</v>
      </c>
      <c r="O839" s="1"/>
      <c r="P839" s="2">
        <v>43852</v>
      </c>
      <c r="Q839" s="1" t="s">
        <v>25</v>
      </c>
    </row>
    <row r="840" spans="1:17" x14ac:dyDescent="0.25">
      <c r="A840" s="1" t="s">
        <v>182</v>
      </c>
      <c r="B840" t="s">
        <v>213</v>
      </c>
      <c r="C840">
        <v>1</v>
      </c>
      <c r="D840" s="1" t="s">
        <v>20</v>
      </c>
      <c r="E840" s="1" t="s">
        <v>31</v>
      </c>
      <c r="F840" s="2">
        <v>43158</v>
      </c>
      <c r="G840" s="2">
        <v>43522</v>
      </c>
      <c r="H840" s="1" t="s">
        <v>32</v>
      </c>
      <c r="I840" s="1" t="s">
        <v>47</v>
      </c>
      <c r="J840" s="1" t="s">
        <v>57</v>
      </c>
      <c r="K840">
        <v>1972.37</v>
      </c>
      <c r="L840" s="2">
        <v>43158</v>
      </c>
      <c r="M840" s="1" t="s">
        <v>0</v>
      </c>
      <c r="N840" s="1" t="s">
        <v>24</v>
      </c>
      <c r="O840" s="1"/>
      <c r="P840" s="2">
        <v>43852</v>
      </c>
      <c r="Q840" s="1" t="s">
        <v>25</v>
      </c>
    </row>
    <row r="841" spans="1:17" x14ac:dyDescent="0.25">
      <c r="A841" s="1" t="s">
        <v>182</v>
      </c>
      <c r="B841" t="s">
        <v>178</v>
      </c>
      <c r="C841">
        <v>1</v>
      </c>
      <c r="D841" s="1" t="s">
        <v>20</v>
      </c>
      <c r="E841" s="1" t="s">
        <v>21</v>
      </c>
      <c r="F841" s="2">
        <v>43523</v>
      </c>
      <c r="G841" s="2">
        <v>43887</v>
      </c>
      <c r="H841" s="1" t="s">
        <v>32</v>
      </c>
      <c r="I841" s="1" t="s">
        <v>47</v>
      </c>
      <c r="J841" s="1" t="s">
        <v>57</v>
      </c>
      <c r="K841">
        <v>2141.5500000000002</v>
      </c>
      <c r="L841" s="2">
        <v>43523</v>
      </c>
      <c r="M841" s="1" t="s">
        <v>0</v>
      </c>
      <c r="N841" s="1" t="s">
        <v>23</v>
      </c>
      <c r="O841" s="1"/>
      <c r="P841" s="2">
        <v>43852</v>
      </c>
      <c r="Q841" s="1" t="s">
        <v>25</v>
      </c>
    </row>
    <row r="842" spans="1:17" x14ac:dyDescent="0.25">
      <c r="A842" s="1" t="s">
        <v>182</v>
      </c>
      <c r="B842" t="s">
        <v>214</v>
      </c>
      <c r="C842">
        <v>1</v>
      </c>
      <c r="D842" s="1" t="s">
        <v>20</v>
      </c>
      <c r="E842" s="1" t="s">
        <v>21</v>
      </c>
      <c r="F842" s="2">
        <v>43523</v>
      </c>
      <c r="G842" s="2">
        <v>43887</v>
      </c>
      <c r="H842" s="1" t="s">
        <v>32</v>
      </c>
      <c r="I842" s="1" t="s">
        <v>47</v>
      </c>
      <c r="J842" s="1" t="s">
        <v>23</v>
      </c>
      <c r="K842">
        <v>3136.39</v>
      </c>
      <c r="L842" s="2">
        <v>43526</v>
      </c>
      <c r="M842" s="1" t="s">
        <v>0</v>
      </c>
      <c r="N842" s="1" t="s">
        <v>23</v>
      </c>
      <c r="O842" s="1"/>
      <c r="P842" s="2">
        <v>43852</v>
      </c>
      <c r="Q842" s="1" t="s">
        <v>25</v>
      </c>
    </row>
    <row r="843" spans="1:17" x14ac:dyDescent="0.25">
      <c r="A843" s="1" t="s">
        <v>182</v>
      </c>
      <c r="B843" t="s">
        <v>763</v>
      </c>
      <c r="C843">
        <v>1</v>
      </c>
      <c r="D843" s="1" t="s">
        <v>20</v>
      </c>
      <c r="E843" s="1" t="s">
        <v>21</v>
      </c>
      <c r="F843" s="2">
        <v>43784</v>
      </c>
      <c r="G843" s="2">
        <v>44149</v>
      </c>
      <c r="H843" s="1" t="s">
        <v>32</v>
      </c>
      <c r="I843" s="1" t="s">
        <v>53</v>
      </c>
      <c r="J843" s="1" t="s">
        <v>23</v>
      </c>
      <c r="K843">
        <v>35127.9</v>
      </c>
      <c r="L843" s="2">
        <v>43784</v>
      </c>
      <c r="M843" s="1" t="s">
        <v>0</v>
      </c>
      <c r="N843" s="1" t="s">
        <v>24</v>
      </c>
      <c r="O843" s="1"/>
      <c r="P843" s="2">
        <v>43852</v>
      </c>
      <c r="Q843" s="1" t="s">
        <v>25</v>
      </c>
    </row>
    <row r="844" spans="1:17" x14ac:dyDescent="0.25">
      <c r="A844" s="1" t="s">
        <v>182</v>
      </c>
      <c r="B844" t="s">
        <v>217</v>
      </c>
      <c r="C844">
        <v>1</v>
      </c>
      <c r="D844" s="1" t="s">
        <v>20</v>
      </c>
      <c r="E844" s="1" t="s">
        <v>21</v>
      </c>
      <c r="F844" s="2">
        <v>43122</v>
      </c>
      <c r="G844" s="2">
        <v>43486</v>
      </c>
      <c r="H844" s="1" t="s">
        <v>22</v>
      </c>
      <c r="I844" s="1" t="s">
        <v>22</v>
      </c>
      <c r="J844" s="1" t="s">
        <v>57</v>
      </c>
      <c r="K844">
        <v>825</v>
      </c>
      <c r="L844" s="2">
        <v>43122</v>
      </c>
      <c r="M844" s="1" t="s">
        <v>0</v>
      </c>
      <c r="N844" s="1" t="s">
        <v>24</v>
      </c>
      <c r="O844" s="1"/>
      <c r="P844" s="2">
        <v>43852</v>
      </c>
      <c r="Q844" s="1" t="s">
        <v>25</v>
      </c>
    </row>
    <row r="845" spans="1:17" x14ac:dyDescent="0.25">
      <c r="A845" s="1" t="s">
        <v>218</v>
      </c>
      <c r="B845" t="s">
        <v>224</v>
      </c>
      <c r="C845">
        <v>1</v>
      </c>
      <c r="D845" s="1" t="s">
        <v>20</v>
      </c>
      <c r="E845" s="1" t="s">
        <v>21</v>
      </c>
      <c r="F845" s="2">
        <v>43169</v>
      </c>
      <c r="G845" s="2">
        <v>43533</v>
      </c>
      <c r="H845" s="1" t="s">
        <v>32</v>
      </c>
      <c r="I845" s="1" t="s">
        <v>47</v>
      </c>
      <c r="J845" s="1" t="s">
        <v>28</v>
      </c>
      <c r="K845">
        <v>2340.25</v>
      </c>
      <c r="L845" s="2">
        <v>43169</v>
      </c>
      <c r="M845" s="1" t="s">
        <v>0</v>
      </c>
      <c r="N845" s="1" t="s">
        <v>24</v>
      </c>
      <c r="O845" s="1"/>
      <c r="P845" s="2">
        <v>43852</v>
      </c>
      <c r="Q845" s="1" t="s">
        <v>25</v>
      </c>
    </row>
    <row r="846" spans="1:17" x14ac:dyDescent="0.25">
      <c r="A846" s="1" t="s">
        <v>218</v>
      </c>
      <c r="B846" t="s">
        <v>225</v>
      </c>
      <c r="C846">
        <v>1</v>
      </c>
      <c r="D846" s="1" t="s">
        <v>20</v>
      </c>
      <c r="E846" s="1" t="s">
        <v>21</v>
      </c>
      <c r="F846" s="2">
        <v>43169</v>
      </c>
      <c r="G846" s="2">
        <v>43533</v>
      </c>
      <c r="H846" s="1" t="s">
        <v>34</v>
      </c>
      <c r="I846" s="1" t="s">
        <v>47</v>
      </c>
      <c r="J846" s="1" t="s">
        <v>28</v>
      </c>
      <c r="K846">
        <v>125</v>
      </c>
      <c r="L846" s="2">
        <v>43169</v>
      </c>
      <c r="M846" s="1" t="s">
        <v>0</v>
      </c>
      <c r="N846" s="1" t="s">
        <v>24</v>
      </c>
      <c r="O846" s="1"/>
      <c r="P846" s="2">
        <v>43852</v>
      </c>
      <c r="Q846" s="1" t="s">
        <v>25</v>
      </c>
    </row>
    <row r="847" spans="1:17" x14ac:dyDescent="0.25">
      <c r="A847" s="1" t="s">
        <v>218</v>
      </c>
      <c r="B847" t="s">
        <v>234</v>
      </c>
      <c r="C847">
        <v>1</v>
      </c>
      <c r="D847" s="1" t="s">
        <v>20</v>
      </c>
      <c r="E847" s="1" t="s">
        <v>21</v>
      </c>
      <c r="F847" s="2">
        <v>43369</v>
      </c>
      <c r="G847" s="2">
        <v>43733</v>
      </c>
      <c r="H847" s="1" t="s">
        <v>22</v>
      </c>
      <c r="I847" s="1" t="s">
        <v>22</v>
      </c>
      <c r="J847" s="1" t="s">
        <v>57</v>
      </c>
      <c r="K847">
        <v>2722.5</v>
      </c>
      <c r="L847" s="2">
        <v>43369</v>
      </c>
      <c r="M847" s="1" t="s">
        <v>0</v>
      </c>
      <c r="N847" s="1" t="s">
        <v>24</v>
      </c>
      <c r="O847" s="1"/>
      <c r="P847" s="2">
        <v>43852</v>
      </c>
      <c r="Q847" s="1" t="s">
        <v>25</v>
      </c>
    </row>
    <row r="848" spans="1:17" x14ac:dyDescent="0.25">
      <c r="A848" s="1" t="s">
        <v>218</v>
      </c>
      <c r="B848" t="s">
        <v>236</v>
      </c>
      <c r="C848">
        <v>1</v>
      </c>
      <c r="D848" s="1" t="s">
        <v>20</v>
      </c>
      <c r="E848" s="1" t="s">
        <v>21</v>
      </c>
      <c r="F848" s="2">
        <v>43245</v>
      </c>
      <c r="G848" s="2">
        <v>43609</v>
      </c>
      <c r="H848" s="1" t="s">
        <v>34</v>
      </c>
      <c r="I848" s="1" t="s">
        <v>35</v>
      </c>
      <c r="J848" s="1" t="s">
        <v>57</v>
      </c>
      <c r="K848">
        <v>943.5</v>
      </c>
      <c r="L848" s="2">
        <v>43246</v>
      </c>
      <c r="M848" s="1" t="s">
        <v>0</v>
      </c>
      <c r="N848" s="1" t="s">
        <v>24</v>
      </c>
      <c r="O848" s="1"/>
      <c r="P848" s="2">
        <v>43852</v>
      </c>
      <c r="Q848" s="1" t="s">
        <v>25</v>
      </c>
    </row>
    <row r="849" spans="1:17" x14ac:dyDescent="0.25">
      <c r="A849" s="1" t="s">
        <v>218</v>
      </c>
      <c r="B849" t="s">
        <v>237</v>
      </c>
      <c r="C849">
        <v>1</v>
      </c>
      <c r="D849" s="1" t="s">
        <v>20</v>
      </c>
      <c r="E849" s="1" t="s">
        <v>21</v>
      </c>
      <c r="F849" s="2">
        <v>43245</v>
      </c>
      <c r="G849" s="2">
        <v>43609</v>
      </c>
      <c r="H849" s="1" t="s">
        <v>34</v>
      </c>
      <c r="I849" s="1" t="s">
        <v>35</v>
      </c>
      <c r="J849" s="1" t="s">
        <v>57</v>
      </c>
      <c r="K849">
        <v>2809.13</v>
      </c>
      <c r="L849" s="2">
        <v>43245</v>
      </c>
      <c r="M849" s="1" t="s">
        <v>0</v>
      </c>
      <c r="N849" s="1" t="s">
        <v>24</v>
      </c>
      <c r="O849" s="1"/>
      <c r="P849" s="2">
        <v>43852</v>
      </c>
      <c r="Q849" s="1" t="s">
        <v>25</v>
      </c>
    </row>
    <row r="850" spans="1:17" x14ac:dyDescent="0.25">
      <c r="A850" s="1" t="s">
        <v>218</v>
      </c>
      <c r="B850" t="s">
        <v>238</v>
      </c>
      <c r="C850">
        <v>1</v>
      </c>
      <c r="D850" s="1" t="s">
        <v>20</v>
      </c>
      <c r="E850" s="1" t="s">
        <v>21</v>
      </c>
      <c r="F850" s="2">
        <v>43245</v>
      </c>
      <c r="G850" s="2">
        <v>43609</v>
      </c>
      <c r="H850" s="1" t="s">
        <v>34</v>
      </c>
      <c r="I850" s="1" t="s">
        <v>35</v>
      </c>
      <c r="J850" s="1" t="s">
        <v>23</v>
      </c>
      <c r="K850">
        <v>2809.25</v>
      </c>
      <c r="L850" s="2">
        <v>43245</v>
      </c>
      <c r="M850" s="1" t="s">
        <v>0</v>
      </c>
      <c r="N850" s="1" t="s">
        <v>24</v>
      </c>
      <c r="O850" s="1"/>
      <c r="P850" s="2">
        <v>43852</v>
      </c>
      <c r="Q850" s="1" t="s">
        <v>25</v>
      </c>
    </row>
    <row r="851" spans="1:17" x14ac:dyDescent="0.25">
      <c r="A851" s="1" t="s">
        <v>239</v>
      </c>
      <c r="B851" t="s">
        <v>261</v>
      </c>
      <c r="C851">
        <v>1</v>
      </c>
      <c r="D851" s="1" t="s">
        <v>20</v>
      </c>
      <c r="E851" s="1" t="s">
        <v>21</v>
      </c>
      <c r="F851" s="2">
        <v>43560</v>
      </c>
      <c r="G851" s="2">
        <v>46116</v>
      </c>
      <c r="H851" s="1" t="s">
        <v>35</v>
      </c>
      <c r="I851" s="1" t="s">
        <v>35</v>
      </c>
      <c r="J851" s="1" t="s">
        <v>57</v>
      </c>
      <c r="K851">
        <v>162500</v>
      </c>
      <c r="L851" s="2">
        <v>43560</v>
      </c>
      <c r="M851" s="1" t="s">
        <v>0</v>
      </c>
      <c r="N851" s="1" t="s">
        <v>24</v>
      </c>
      <c r="O851" s="1"/>
      <c r="P851" s="2">
        <v>43852</v>
      </c>
      <c r="Q851" s="1" t="s">
        <v>25</v>
      </c>
    </row>
    <row r="852" spans="1:17" x14ac:dyDescent="0.25">
      <c r="A852" s="1" t="s">
        <v>239</v>
      </c>
      <c r="B852" t="s">
        <v>262</v>
      </c>
      <c r="C852">
        <v>1</v>
      </c>
      <c r="D852" s="1" t="s">
        <v>20</v>
      </c>
      <c r="E852" s="1" t="s">
        <v>21</v>
      </c>
      <c r="F852" s="2">
        <v>43573</v>
      </c>
      <c r="G852" s="2">
        <v>45947</v>
      </c>
      <c r="H852" s="1" t="s">
        <v>35</v>
      </c>
      <c r="I852" s="1" t="s">
        <v>35</v>
      </c>
      <c r="J852" s="1" t="s">
        <v>57</v>
      </c>
      <c r="K852">
        <v>250000</v>
      </c>
      <c r="L852" s="2">
        <v>43573</v>
      </c>
      <c r="M852" s="1" t="s">
        <v>0</v>
      </c>
      <c r="N852" s="1" t="s">
        <v>24</v>
      </c>
      <c r="O852" s="1"/>
      <c r="P852" s="2">
        <v>43852</v>
      </c>
      <c r="Q852" s="1" t="s">
        <v>25</v>
      </c>
    </row>
    <row r="853" spans="1:17" x14ac:dyDescent="0.25">
      <c r="A853" s="1" t="s">
        <v>239</v>
      </c>
      <c r="B853" t="s">
        <v>761</v>
      </c>
      <c r="C853">
        <v>1</v>
      </c>
      <c r="D853" s="1" t="s">
        <v>20</v>
      </c>
      <c r="E853" s="1" t="s">
        <v>31</v>
      </c>
      <c r="F853" s="2">
        <v>43182</v>
      </c>
      <c r="G853" s="2">
        <v>43546</v>
      </c>
      <c r="H853" s="1" t="s">
        <v>35</v>
      </c>
      <c r="I853" s="1" t="s">
        <v>35</v>
      </c>
      <c r="J853" s="1" t="s">
        <v>23</v>
      </c>
      <c r="K853">
        <v>21875</v>
      </c>
      <c r="L853" s="2">
        <v>43182</v>
      </c>
      <c r="M853" s="1" t="s">
        <v>0</v>
      </c>
      <c r="N853" s="1" t="s">
        <v>24</v>
      </c>
      <c r="O853" s="1"/>
      <c r="P853" s="2">
        <v>43852</v>
      </c>
      <c r="Q853" s="1" t="s">
        <v>25</v>
      </c>
    </row>
    <row r="854" spans="1:17" x14ac:dyDescent="0.25">
      <c r="A854" s="1" t="s">
        <v>239</v>
      </c>
      <c r="B854" t="s">
        <v>265</v>
      </c>
      <c r="C854">
        <v>1</v>
      </c>
      <c r="D854" s="1" t="s">
        <v>20</v>
      </c>
      <c r="E854" s="1" t="s">
        <v>21</v>
      </c>
      <c r="F854" s="2">
        <v>43547</v>
      </c>
      <c r="G854" s="2">
        <v>43912</v>
      </c>
      <c r="H854" s="1" t="s">
        <v>35</v>
      </c>
      <c r="I854" s="1" t="s">
        <v>35</v>
      </c>
      <c r="J854" s="1" t="s">
        <v>23</v>
      </c>
      <c r="K854">
        <v>59322</v>
      </c>
      <c r="L854" s="2">
        <v>43577</v>
      </c>
      <c r="M854" s="1" t="s">
        <v>0</v>
      </c>
      <c r="N854" s="1" t="s">
        <v>23</v>
      </c>
      <c r="O854" s="1"/>
      <c r="P854" s="2">
        <v>43852</v>
      </c>
      <c r="Q854" s="1" t="s">
        <v>25</v>
      </c>
    </row>
    <row r="855" spans="1:17" x14ac:dyDescent="0.25">
      <c r="A855" s="1" t="s">
        <v>239</v>
      </c>
      <c r="B855" t="s">
        <v>790</v>
      </c>
      <c r="C855">
        <v>1</v>
      </c>
      <c r="D855" s="1" t="s">
        <v>20</v>
      </c>
      <c r="E855" s="1" t="s">
        <v>21</v>
      </c>
      <c r="F855" s="2">
        <v>43249</v>
      </c>
      <c r="G855" s="2">
        <v>46535</v>
      </c>
      <c r="H855" s="1" t="s">
        <v>35</v>
      </c>
      <c r="I855" s="1" t="s">
        <v>35</v>
      </c>
      <c r="J855" s="1" t="s">
        <v>57</v>
      </c>
      <c r="K855">
        <v>118750</v>
      </c>
      <c r="L855" s="2">
        <v>43249</v>
      </c>
      <c r="M855" s="1" t="s">
        <v>0</v>
      </c>
      <c r="N855" s="1" t="s">
        <v>24</v>
      </c>
      <c r="O855" s="1"/>
      <c r="P855" s="2">
        <v>43852</v>
      </c>
      <c r="Q855" s="1" t="s">
        <v>25</v>
      </c>
    </row>
    <row r="856" spans="1:17" x14ac:dyDescent="0.25">
      <c r="A856" s="1" t="s">
        <v>287</v>
      </c>
      <c r="B856" t="s">
        <v>288</v>
      </c>
      <c r="C856">
        <v>1</v>
      </c>
      <c r="D856" s="1" t="s">
        <v>20</v>
      </c>
      <c r="E856" s="1" t="s">
        <v>21</v>
      </c>
      <c r="F856" s="2">
        <v>43646</v>
      </c>
      <c r="G856" s="2">
        <v>44011</v>
      </c>
      <c r="H856" s="1" t="s">
        <v>22</v>
      </c>
      <c r="I856" s="1" t="s">
        <v>22</v>
      </c>
      <c r="J856" s="1" t="s">
        <v>23</v>
      </c>
      <c r="K856">
        <v>66188.759999999995</v>
      </c>
      <c r="L856" s="2">
        <v>43646</v>
      </c>
      <c r="M856" s="1" t="s">
        <v>0</v>
      </c>
      <c r="N856" s="1" t="s">
        <v>23</v>
      </c>
      <c r="O856" s="1"/>
      <c r="P856" s="2">
        <v>43852</v>
      </c>
      <c r="Q856" s="1" t="s">
        <v>25</v>
      </c>
    </row>
    <row r="857" spans="1:17" x14ac:dyDescent="0.25">
      <c r="A857" s="1" t="s">
        <v>287</v>
      </c>
      <c r="B857" t="s">
        <v>289</v>
      </c>
      <c r="C857">
        <v>1</v>
      </c>
      <c r="D857" s="1" t="s">
        <v>20</v>
      </c>
      <c r="E857" s="1" t="s">
        <v>21</v>
      </c>
      <c r="F857" s="2">
        <v>42916</v>
      </c>
      <c r="G857" s="2">
        <v>43280</v>
      </c>
      <c r="H857" s="1" t="s">
        <v>22</v>
      </c>
      <c r="I857" s="1" t="s">
        <v>22</v>
      </c>
      <c r="J857" s="1" t="s">
        <v>57</v>
      </c>
      <c r="K857">
        <v>37754.15</v>
      </c>
      <c r="L857" s="2">
        <v>43281</v>
      </c>
      <c r="M857" s="1" t="s">
        <v>0</v>
      </c>
      <c r="N857" s="1" t="s">
        <v>24</v>
      </c>
      <c r="O857" s="1"/>
      <c r="P857" s="2">
        <v>43852</v>
      </c>
      <c r="Q857" s="1" t="s">
        <v>25</v>
      </c>
    </row>
    <row r="858" spans="1:17" x14ac:dyDescent="0.25">
      <c r="A858" s="1" t="s">
        <v>287</v>
      </c>
      <c r="B858" t="s">
        <v>290</v>
      </c>
      <c r="C858">
        <v>1</v>
      </c>
      <c r="D858" s="1" t="s">
        <v>20</v>
      </c>
      <c r="E858" s="1" t="s">
        <v>21</v>
      </c>
      <c r="F858" s="2">
        <v>43709</v>
      </c>
      <c r="G858" s="2">
        <v>44074</v>
      </c>
      <c r="H858" s="1" t="s">
        <v>32</v>
      </c>
      <c r="I858" s="1" t="s">
        <v>47</v>
      </c>
      <c r="J858" s="1" t="s">
        <v>23</v>
      </c>
      <c r="K858">
        <v>48325.760000000002</v>
      </c>
      <c r="L858" s="2">
        <v>43709</v>
      </c>
      <c r="M858" s="1" t="s">
        <v>0</v>
      </c>
      <c r="N858" s="1" t="s">
        <v>23</v>
      </c>
      <c r="O858" s="1"/>
      <c r="P858" s="2">
        <v>43852</v>
      </c>
      <c r="Q858" s="1" t="s">
        <v>25</v>
      </c>
    </row>
    <row r="859" spans="1:17" x14ac:dyDescent="0.25">
      <c r="A859" s="1" t="s">
        <v>287</v>
      </c>
      <c r="B859" t="s">
        <v>703</v>
      </c>
      <c r="C859">
        <v>1</v>
      </c>
      <c r="D859" s="1" t="s">
        <v>20</v>
      </c>
      <c r="E859" s="1" t="s">
        <v>21</v>
      </c>
      <c r="F859" s="2">
        <v>43344</v>
      </c>
      <c r="G859" s="2">
        <v>43708</v>
      </c>
      <c r="H859" s="1" t="s">
        <v>32</v>
      </c>
      <c r="I859" s="1" t="s">
        <v>47</v>
      </c>
      <c r="J859" s="1" t="s">
        <v>23</v>
      </c>
      <c r="K859">
        <v>5763.57</v>
      </c>
      <c r="L859" s="2">
        <v>43344</v>
      </c>
      <c r="M859" s="1" t="s">
        <v>0</v>
      </c>
      <c r="N859" s="1" t="s">
        <v>24</v>
      </c>
      <c r="O859" s="1"/>
      <c r="P859" s="2">
        <v>43852</v>
      </c>
      <c r="Q859" s="1" t="s">
        <v>25</v>
      </c>
    </row>
    <row r="860" spans="1:17" x14ac:dyDescent="0.25">
      <c r="A860" s="1" t="s">
        <v>287</v>
      </c>
      <c r="B860" t="s">
        <v>703</v>
      </c>
      <c r="C860">
        <v>1</v>
      </c>
      <c r="D860" s="1" t="s">
        <v>20</v>
      </c>
      <c r="E860" s="1" t="s">
        <v>31</v>
      </c>
      <c r="F860" s="2">
        <v>43344</v>
      </c>
      <c r="G860" s="2">
        <v>43708</v>
      </c>
      <c r="H860" s="1" t="s">
        <v>32</v>
      </c>
      <c r="I860" s="1" t="s">
        <v>47</v>
      </c>
      <c r="J860" s="1" t="s">
        <v>23</v>
      </c>
      <c r="K860">
        <v>5721.71</v>
      </c>
      <c r="L860" s="2">
        <v>43344</v>
      </c>
      <c r="M860" s="1" t="s">
        <v>0</v>
      </c>
      <c r="N860" s="1" t="s">
        <v>24</v>
      </c>
      <c r="O860" s="1"/>
      <c r="P860" s="2">
        <v>43852</v>
      </c>
      <c r="Q860" s="1" t="s">
        <v>25</v>
      </c>
    </row>
    <row r="861" spans="1:17" x14ac:dyDescent="0.25">
      <c r="A861" s="1" t="s">
        <v>287</v>
      </c>
      <c r="B861" t="s">
        <v>294</v>
      </c>
      <c r="C861">
        <v>1</v>
      </c>
      <c r="D861" s="1" t="s">
        <v>20</v>
      </c>
      <c r="E861" s="1" t="s">
        <v>21</v>
      </c>
      <c r="F861" s="2">
        <v>43477</v>
      </c>
      <c r="G861" s="2">
        <v>43841</v>
      </c>
      <c r="H861" s="1" t="s">
        <v>34</v>
      </c>
      <c r="I861" s="1" t="s">
        <v>293</v>
      </c>
      <c r="J861" s="1" t="s">
        <v>23</v>
      </c>
      <c r="K861">
        <v>3073.94</v>
      </c>
      <c r="L861" s="2">
        <v>43477</v>
      </c>
      <c r="M861" s="1" t="s">
        <v>0</v>
      </c>
      <c r="N861" s="1" t="s">
        <v>23</v>
      </c>
      <c r="O861" s="1"/>
      <c r="P861" s="2">
        <v>43852</v>
      </c>
      <c r="Q861" s="1" t="s">
        <v>25</v>
      </c>
    </row>
    <row r="862" spans="1:17" x14ac:dyDescent="0.25">
      <c r="A862" s="1" t="s">
        <v>287</v>
      </c>
      <c r="B862" t="s">
        <v>296</v>
      </c>
      <c r="C862">
        <v>1</v>
      </c>
      <c r="D862" s="1" t="s">
        <v>20</v>
      </c>
      <c r="E862" s="1" t="s">
        <v>21</v>
      </c>
      <c r="F862" s="2">
        <v>43709</v>
      </c>
      <c r="G862" s="2">
        <v>44074</v>
      </c>
      <c r="H862" s="1" t="s">
        <v>32</v>
      </c>
      <c r="I862" s="1" t="s">
        <v>47</v>
      </c>
      <c r="J862" s="1" t="s">
        <v>23</v>
      </c>
      <c r="K862">
        <v>20327.63</v>
      </c>
      <c r="L862" s="2">
        <v>43709</v>
      </c>
      <c r="M862" s="1" t="s">
        <v>0</v>
      </c>
      <c r="N862" s="1" t="s">
        <v>23</v>
      </c>
      <c r="O862" s="1"/>
      <c r="P862" s="2">
        <v>43852</v>
      </c>
      <c r="Q862" s="1" t="s">
        <v>25</v>
      </c>
    </row>
    <row r="863" spans="1:17" x14ac:dyDescent="0.25">
      <c r="A863" s="1" t="s">
        <v>287</v>
      </c>
      <c r="B863" t="s">
        <v>703</v>
      </c>
      <c r="C863">
        <v>1</v>
      </c>
      <c r="D863" s="1" t="s">
        <v>20</v>
      </c>
      <c r="E863" s="1" t="s">
        <v>31</v>
      </c>
      <c r="F863" s="2">
        <v>43344</v>
      </c>
      <c r="G863" s="2">
        <v>43708</v>
      </c>
      <c r="H863" s="1" t="s">
        <v>32</v>
      </c>
      <c r="I863" s="1" t="s">
        <v>47</v>
      </c>
      <c r="J863" s="1" t="s">
        <v>23</v>
      </c>
      <c r="K863">
        <v>2164.3000000000002</v>
      </c>
      <c r="L863" s="2">
        <v>43344</v>
      </c>
      <c r="M863" s="1" t="s">
        <v>0</v>
      </c>
      <c r="N863" s="1" t="s">
        <v>24</v>
      </c>
      <c r="O863" s="1"/>
      <c r="P863" s="2">
        <v>43852</v>
      </c>
      <c r="Q863" s="1" t="s">
        <v>25</v>
      </c>
    </row>
    <row r="864" spans="1:17" x14ac:dyDescent="0.25">
      <c r="A864" s="1" t="s">
        <v>287</v>
      </c>
      <c r="B864" t="s">
        <v>297</v>
      </c>
      <c r="C864">
        <v>1</v>
      </c>
      <c r="D864" s="1" t="s">
        <v>20</v>
      </c>
      <c r="E864" s="1" t="s">
        <v>21</v>
      </c>
      <c r="F864" s="2">
        <v>43709</v>
      </c>
      <c r="G864" s="2">
        <v>44074</v>
      </c>
      <c r="H864" s="1" t="s">
        <v>32</v>
      </c>
      <c r="I864" s="1" t="s">
        <v>47</v>
      </c>
      <c r="J864" s="1" t="s">
        <v>23</v>
      </c>
      <c r="K864">
        <v>27258.799999999999</v>
      </c>
      <c r="L864" s="2">
        <v>43709</v>
      </c>
      <c r="M864" s="1" t="s">
        <v>0</v>
      </c>
      <c r="N864" s="1" t="s">
        <v>23</v>
      </c>
      <c r="O864" s="1"/>
      <c r="P864" s="2">
        <v>43852</v>
      </c>
      <c r="Q864" s="1" t="s">
        <v>25</v>
      </c>
    </row>
    <row r="865" spans="1:17" x14ac:dyDescent="0.25">
      <c r="A865" s="1" t="s">
        <v>287</v>
      </c>
      <c r="B865" t="s">
        <v>703</v>
      </c>
      <c r="C865">
        <v>1</v>
      </c>
      <c r="D865" s="1" t="s">
        <v>20</v>
      </c>
      <c r="E865" s="1" t="s">
        <v>31</v>
      </c>
      <c r="F865" s="2">
        <v>43344</v>
      </c>
      <c r="G865" s="2">
        <v>43708</v>
      </c>
      <c r="H865" s="1" t="s">
        <v>32</v>
      </c>
      <c r="I865" s="1" t="s">
        <v>47</v>
      </c>
      <c r="J865" s="1" t="s">
        <v>23</v>
      </c>
      <c r="K865">
        <v>5105.2</v>
      </c>
      <c r="L865" s="2">
        <v>43344</v>
      </c>
      <c r="M865" s="1" t="s">
        <v>0</v>
      </c>
      <c r="N865" s="1" t="s">
        <v>24</v>
      </c>
      <c r="O865" s="1"/>
      <c r="P865" s="2">
        <v>43852</v>
      </c>
      <c r="Q865" s="1" t="s">
        <v>25</v>
      </c>
    </row>
    <row r="866" spans="1:17" x14ac:dyDescent="0.25">
      <c r="A866" s="1" t="s">
        <v>287</v>
      </c>
      <c r="B866" t="s">
        <v>298</v>
      </c>
      <c r="C866">
        <v>1</v>
      </c>
      <c r="D866" s="1" t="s">
        <v>20</v>
      </c>
      <c r="E866" s="1" t="s">
        <v>21</v>
      </c>
      <c r="F866" s="2">
        <v>43847</v>
      </c>
      <c r="G866" s="2">
        <v>43852</v>
      </c>
      <c r="H866" s="1" t="s">
        <v>39</v>
      </c>
      <c r="I866" s="1" t="s">
        <v>53</v>
      </c>
      <c r="J866" s="1" t="s">
        <v>57</v>
      </c>
      <c r="K866">
        <v>95.85</v>
      </c>
      <c r="L866" s="2">
        <v>43847</v>
      </c>
      <c r="M866" s="1" t="s">
        <v>0</v>
      </c>
      <c r="N866" s="1" t="s">
        <v>24</v>
      </c>
      <c r="O866" s="1"/>
      <c r="P866" s="2">
        <v>43852</v>
      </c>
      <c r="Q866" s="1" t="s">
        <v>25</v>
      </c>
    </row>
    <row r="867" spans="1:17" x14ac:dyDescent="0.25">
      <c r="A867" s="1" t="s">
        <v>287</v>
      </c>
      <c r="B867" t="s">
        <v>703</v>
      </c>
      <c r="C867">
        <v>1</v>
      </c>
      <c r="D867" s="1" t="s">
        <v>20</v>
      </c>
      <c r="E867" s="1" t="s">
        <v>21</v>
      </c>
      <c r="F867" s="2">
        <v>43344</v>
      </c>
      <c r="G867" s="2">
        <v>43708</v>
      </c>
      <c r="H867" s="1" t="s">
        <v>32</v>
      </c>
      <c r="I867" s="1" t="s">
        <v>47</v>
      </c>
      <c r="J867" s="1" t="s">
        <v>23</v>
      </c>
      <c r="K867">
        <v>153.76</v>
      </c>
      <c r="L867" s="2">
        <v>43344</v>
      </c>
      <c r="M867" s="1" t="s">
        <v>0</v>
      </c>
      <c r="N867" s="1" t="s">
        <v>24</v>
      </c>
      <c r="O867" s="1"/>
      <c r="P867" s="2">
        <v>43852</v>
      </c>
      <c r="Q867" s="1" t="s">
        <v>25</v>
      </c>
    </row>
    <row r="868" spans="1:17" x14ac:dyDescent="0.25">
      <c r="A868" s="1" t="s">
        <v>287</v>
      </c>
      <c r="B868" t="s">
        <v>703</v>
      </c>
      <c r="C868">
        <v>1</v>
      </c>
      <c r="D868" s="1" t="s">
        <v>20</v>
      </c>
      <c r="E868" s="1" t="s">
        <v>21</v>
      </c>
      <c r="F868" s="2">
        <v>43344</v>
      </c>
      <c r="G868" s="2">
        <v>43708</v>
      </c>
      <c r="H868" s="1" t="s">
        <v>32</v>
      </c>
      <c r="I868" s="1" t="s">
        <v>47</v>
      </c>
      <c r="J868" s="1" t="s">
        <v>23</v>
      </c>
      <c r="K868">
        <v>3842.38</v>
      </c>
      <c r="L868" s="2">
        <v>43344</v>
      </c>
      <c r="M868" s="1" t="s">
        <v>0</v>
      </c>
      <c r="N868" s="1" t="s">
        <v>24</v>
      </c>
      <c r="O868" s="1"/>
      <c r="P868" s="2">
        <v>43852</v>
      </c>
      <c r="Q868" s="1" t="s">
        <v>25</v>
      </c>
    </row>
    <row r="869" spans="1:17" x14ac:dyDescent="0.25">
      <c r="A869" s="1" t="s">
        <v>287</v>
      </c>
      <c r="B869" t="s">
        <v>299</v>
      </c>
      <c r="C869">
        <v>1</v>
      </c>
      <c r="D869" s="1" t="s">
        <v>20</v>
      </c>
      <c r="E869" s="1" t="s">
        <v>21</v>
      </c>
      <c r="F869" s="2">
        <v>43720</v>
      </c>
      <c r="G869" s="2">
        <v>44085</v>
      </c>
      <c r="H869" s="1" t="s">
        <v>22</v>
      </c>
      <c r="I869" s="1" t="s">
        <v>53</v>
      </c>
      <c r="J869" s="1" t="s">
        <v>23</v>
      </c>
      <c r="K869">
        <v>3300</v>
      </c>
      <c r="L869" s="2">
        <v>43720</v>
      </c>
      <c r="M869" s="1" t="s">
        <v>0</v>
      </c>
      <c r="N869" s="1" t="s">
        <v>24</v>
      </c>
      <c r="O869" s="1"/>
      <c r="P869" s="2">
        <v>43852</v>
      </c>
      <c r="Q869" s="1" t="s">
        <v>25</v>
      </c>
    </row>
    <row r="870" spans="1:17" x14ac:dyDescent="0.25">
      <c r="A870" s="1" t="s">
        <v>287</v>
      </c>
      <c r="B870" t="s">
        <v>300</v>
      </c>
      <c r="C870">
        <v>1</v>
      </c>
      <c r="D870" s="1" t="s">
        <v>20</v>
      </c>
      <c r="E870" s="1" t="s">
        <v>21</v>
      </c>
      <c r="F870" s="2">
        <v>43405</v>
      </c>
      <c r="G870" s="2">
        <v>43769</v>
      </c>
      <c r="H870" s="1" t="s">
        <v>22</v>
      </c>
      <c r="I870" s="1" t="s">
        <v>22</v>
      </c>
      <c r="J870" s="1" t="s">
        <v>23</v>
      </c>
      <c r="K870">
        <v>7424.84</v>
      </c>
      <c r="L870" s="2">
        <v>43405</v>
      </c>
      <c r="M870" s="1" t="s">
        <v>0</v>
      </c>
      <c r="N870" s="1" t="s">
        <v>23</v>
      </c>
      <c r="O870" s="1"/>
      <c r="P870" s="2">
        <v>43852</v>
      </c>
      <c r="Q870" s="1" t="s">
        <v>25</v>
      </c>
    </row>
    <row r="871" spans="1:17" x14ac:dyDescent="0.25">
      <c r="A871" s="1" t="s">
        <v>287</v>
      </c>
      <c r="B871" t="s">
        <v>303</v>
      </c>
      <c r="C871">
        <v>1</v>
      </c>
      <c r="D871" s="1" t="s">
        <v>20</v>
      </c>
      <c r="E871" s="1" t="s">
        <v>21</v>
      </c>
      <c r="F871" s="2">
        <v>43709</v>
      </c>
      <c r="G871" s="2">
        <v>44074</v>
      </c>
      <c r="H871" s="1" t="s">
        <v>32</v>
      </c>
      <c r="I871" s="1" t="s">
        <v>47</v>
      </c>
      <c r="J871" s="1" t="s">
        <v>23</v>
      </c>
      <c r="K871">
        <v>10279.51</v>
      </c>
      <c r="L871" s="2">
        <v>43709</v>
      </c>
      <c r="M871" s="1" t="s">
        <v>0</v>
      </c>
      <c r="N871" s="1" t="s">
        <v>23</v>
      </c>
      <c r="O871" s="1"/>
      <c r="P871" s="2">
        <v>43852</v>
      </c>
      <c r="Q871" s="1" t="s">
        <v>25</v>
      </c>
    </row>
    <row r="872" spans="1:17" x14ac:dyDescent="0.25">
      <c r="A872" s="1" t="s">
        <v>287</v>
      </c>
      <c r="B872" t="s">
        <v>703</v>
      </c>
      <c r="C872">
        <v>1</v>
      </c>
      <c r="D872" s="1" t="s">
        <v>20</v>
      </c>
      <c r="E872" s="1" t="s">
        <v>31</v>
      </c>
      <c r="F872" s="2">
        <v>43344</v>
      </c>
      <c r="G872" s="2">
        <v>43708</v>
      </c>
      <c r="H872" s="1" t="s">
        <v>32</v>
      </c>
      <c r="I872" s="1" t="s">
        <v>47</v>
      </c>
      <c r="J872" s="1" t="s">
        <v>23</v>
      </c>
      <c r="K872">
        <v>610.77</v>
      </c>
      <c r="L872" s="2">
        <v>43344</v>
      </c>
      <c r="M872" s="1" t="s">
        <v>0</v>
      </c>
      <c r="N872" s="1" t="s">
        <v>24</v>
      </c>
      <c r="O872" s="1"/>
      <c r="P872" s="2">
        <v>43852</v>
      </c>
      <c r="Q872" s="1" t="s">
        <v>25</v>
      </c>
    </row>
    <row r="873" spans="1:17" x14ac:dyDescent="0.25">
      <c r="A873" s="1" t="s">
        <v>287</v>
      </c>
      <c r="B873" t="s">
        <v>315</v>
      </c>
      <c r="C873">
        <v>1</v>
      </c>
      <c r="D873" s="1" t="s">
        <v>20</v>
      </c>
      <c r="E873" s="1" t="s">
        <v>21</v>
      </c>
      <c r="F873" s="2">
        <v>43462</v>
      </c>
      <c r="G873" s="2">
        <v>43826</v>
      </c>
      <c r="H873" s="1" t="s">
        <v>22</v>
      </c>
      <c r="I873" s="1" t="s">
        <v>22</v>
      </c>
      <c r="J873" s="1" t="s">
        <v>57</v>
      </c>
      <c r="K873">
        <v>6112.76</v>
      </c>
      <c r="L873" s="2">
        <v>43462</v>
      </c>
      <c r="M873" s="1" t="s">
        <v>0</v>
      </c>
      <c r="N873" s="1" t="s">
        <v>43</v>
      </c>
      <c r="O873" s="1"/>
      <c r="P873" s="2">
        <v>43852</v>
      </c>
      <c r="Q873" s="1" t="s">
        <v>25</v>
      </c>
    </row>
    <row r="874" spans="1:17" x14ac:dyDescent="0.25">
      <c r="A874" s="1" t="s">
        <v>287</v>
      </c>
      <c r="B874" t="s">
        <v>316</v>
      </c>
      <c r="C874">
        <v>1</v>
      </c>
      <c r="D874" s="1" t="s">
        <v>20</v>
      </c>
      <c r="E874" s="1" t="s">
        <v>21</v>
      </c>
      <c r="F874" s="2">
        <v>43440</v>
      </c>
      <c r="G874" s="2">
        <v>43804</v>
      </c>
      <c r="H874" s="1" t="s">
        <v>22</v>
      </c>
      <c r="I874" s="1" t="s">
        <v>22</v>
      </c>
      <c r="J874" s="1" t="s">
        <v>57</v>
      </c>
      <c r="K874">
        <v>10725</v>
      </c>
      <c r="L874" s="2">
        <v>43440</v>
      </c>
      <c r="M874" s="1" t="s">
        <v>0</v>
      </c>
      <c r="N874" s="1" t="s">
        <v>24</v>
      </c>
      <c r="O874" s="1"/>
      <c r="P874" s="2">
        <v>43852</v>
      </c>
      <c r="Q874" s="1" t="s">
        <v>25</v>
      </c>
    </row>
    <row r="875" spans="1:17" x14ac:dyDescent="0.25">
      <c r="A875" s="1" t="s">
        <v>318</v>
      </c>
      <c r="B875" t="s">
        <v>319</v>
      </c>
      <c r="C875">
        <v>1</v>
      </c>
      <c r="D875" s="1" t="s">
        <v>20</v>
      </c>
      <c r="E875" s="1" t="s">
        <v>21</v>
      </c>
      <c r="F875" s="2">
        <v>43441</v>
      </c>
      <c r="G875" s="2">
        <v>43805</v>
      </c>
      <c r="H875" s="1" t="s">
        <v>22</v>
      </c>
      <c r="I875" s="1" t="s">
        <v>22</v>
      </c>
      <c r="J875" s="1" t="s">
        <v>57</v>
      </c>
      <c r="K875">
        <v>3630</v>
      </c>
      <c r="L875" s="2">
        <v>43816</v>
      </c>
      <c r="M875" s="1" t="s">
        <v>0</v>
      </c>
      <c r="N875" s="1" t="s">
        <v>24</v>
      </c>
      <c r="O875" s="1"/>
      <c r="P875" s="2">
        <v>43852</v>
      </c>
      <c r="Q875" s="1" t="s">
        <v>25</v>
      </c>
    </row>
    <row r="876" spans="1:17" x14ac:dyDescent="0.25">
      <c r="A876" s="1" t="s">
        <v>287</v>
      </c>
      <c r="B876" t="s">
        <v>70</v>
      </c>
      <c r="C876">
        <v>1</v>
      </c>
      <c r="D876" s="1" t="s">
        <v>20</v>
      </c>
      <c r="E876" s="1" t="s">
        <v>21</v>
      </c>
      <c r="F876" s="2">
        <v>43354</v>
      </c>
      <c r="G876" s="2">
        <v>43718</v>
      </c>
      <c r="H876" s="1" t="s">
        <v>22</v>
      </c>
      <c r="I876" s="1" t="s">
        <v>22</v>
      </c>
      <c r="J876" s="1" t="s">
        <v>23</v>
      </c>
      <c r="K876">
        <v>1072.5</v>
      </c>
      <c r="L876" s="2">
        <v>43719</v>
      </c>
      <c r="M876" s="1" t="s">
        <v>0</v>
      </c>
      <c r="N876" s="1" t="s">
        <v>24</v>
      </c>
      <c r="O876" s="1"/>
      <c r="P876" s="2">
        <v>43852</v>
      </c>
      <c r="Q876" s="1" t="s">
        <v>25</v>
      </c>
    </row>
    <row r="877" spans="1:17" x14ac:dyDescent="0.25">
      <c r="A877" s="1" t="s">
        <v>318</v>
      </c>
      <c r="B877" t="s">
        <v>343</v>
      </c>
      <c r="C877">
        <v>1</v>
      </c>
      <c r="D877" s="1" t="s">
        <v>20</v>
      </c>
      <c r="E877" s="1" t="s">
        <v>31</v>
      </c>
      <c r="F877" s="2">
        <v>43284</v>
      </c>
      <c r="G877" s="2">
        <v>43648</v>
      </c>
      <c r="H877" s="1" t="s">
        <v>35</v>
      </c>
      <c r="I877" s="1" t="s">
        <v>35</v>
      </c>
      <c r="J877" s="1" t="s">
        <v>23</v>
      </c>
      <c r="K877">
        <v>37500</v>
      </c>
      <c r="L877" s="2">
        <v>43284</v>
      </c>
      <c r="M877" s="1" t="s">
        <v>0</v>
      </c>
      <c r="N877" s="1" t="s">
        <v>24</v>
      </c>
      <c r="O877" s="1"/>
      <c r="P877" s="2">
        <v>43852</v>
      </c>
      <c r="Q877" s="1" t="s">
        <v>25</v>
      </c>
    </row>
    <row r="878" spans="1:17" x14ac:dyDescent="0.25">
      <c r="A878" s="1" t="s">
        <v>318</v>
      </c>
      <c r="B878" t="s">
        <v>344</v>
      </c>
      <c r="C878">
        <v>1</v>
      </c>
      <c r="D878" s="1" t="s">
        <v>20</v>
      </c>
      <c r="E878" s="1" t="s">
        <v>21</v>
      </c>
      <c r="F878" s="2">
        <v>43649</v>
      </c>
      <c r="G878" s="2">
        <v>44014</v>
      </c>
      <c r="H878" s="1" t="s">
        <v>35</v>
      </c>
      <c r="I878" s="1" t="s">
        <v>35</v>
      </c>
      <c r="J878" s="1" t="s">
        <v>23</v>
      </c>
      <c r="K878">
        <v>35000</v>
      </c>
      <c r="L878" s="2">
        <v>43649</v>
      </c>
      <c r="M878" s="1" t="s">
        <v>0</v>
      </c>
      <c r="N878" s="1" t="s">
        <v>23</v>
      </c>
      <c r="O878" s="1"/>
      <c r="P878" s="2">
        <v>43852</v>
      </c>
      <c r="Q878" s="1" t="s">
        <v>25</v>
      </c>
    </row>
    <row r="879" spans="1:17" x14ac:dyDescent="0.25">
      <c r="A879" s="1" t="s">
        <v>318</v>
      </c>
      <c r="B879" t="s">
        <v>346</v>
      </c>
      <c r="C879">
        <v>1</v>
      </c>
      <c r="D879" s="1" t="s">
        <v>20</v>
      </c>
      <c r="E879" s="1" t="s">
        <v>31</v>
      </c>
      <c r="F879" s="2">
        <v>43145</v>
      </c>
      <c r="G879" s="2">
        <v>43509</v>
      </c>
      <c r="H879" s="1" t="s">
        <v>32</v>
      </c>
      <c r="I879" s="1" t="s">
        <v>47</v>
      </c>
      <c r="J879" s="1" t="s">
        <v>23</v>
      </c>
      <c r="K879">
        <v>107689.68</v>
      </c>
      <c r="L879" s="2">
        <v>43145</v>
      </c>
      <c r="M879" s="1" t="s">
        <v>0</v>
      </c>
      <c r="N879" s="1" t="s">
        <v>24</v>
      </c>
      <c r="O879" s="1"/>
      <c r="P879" s="2">
        <v>43852</v>
      </c>
      <c r="Q879" s="1" t="s">
        <v>25</v>
      </c>
    </row>
    <row r="880" spans="1:17" x14ac:dyDescent="0.25">
      <c r="A880" s="1" t="s">
        <v>318</v>
      </c>
      <c r="B880" t="s">
        <v>347</v>
      </c>
      <c r="C880">
        <v>1</v>
      </c>
      <c r="D880" s="1" t="s">
        <v>20</v>
      </c>
      <c r="E880" s="1" t="s">
        <v>31</v>
      </c>
      <c r="F880" s="2">
        <v>43301</v>
      </c>
      <c r="G880" s="2">
        <v>43665</v>
      </c>
      <c r="H880" s="1" t="s">
        <v>32</v>
      </c>
      <c r="I880" s="1" t="s">
        <v>47</v>
      </c>
      <c r="J880" s="1" t="s">
        <v>23</v>
      </c>
      <c r="K880">
        <v>5417.97</v>
      </c>
      <c r="L880" s="2">
        <v>43301</v>
      </c>
      <c r="M880" s="1" t="s">
        <v>0</v>
      </c>
      <c r="N880" s="1" t="s">
        <v>24</v>
      </c>
      <c r="O880" s="1"/>
      <c r="P880" s="2">
        <v>43852</v>
      </c>
      <c r="Q880" s="1" t="s">
        <v>25</v>
      </c>
    </row>
    <row r="881" spans="1:17" x14ac:dyDescent="0.25">
      <c r="A881" s="1" t="s">
        <v>318</v>
      </c>
      <c r="B881" t="s">
        <v>349</v>
      </c>
      <c r="C881">
        <v>1</v>
      </c>
      <c r="D881" s="1" t="s">
        <v>20</v>
      </c>
      <c r="E881" s="1" t="s">
        <v>21</v>
      </c>
      <c r="F881" s="2">
        <v>43481</v>
      </c>
      <c r="G881" s="2">
        <v>43845</v>
      </c>
      <c r="H881" s="1" t="s">
        <v>32</v>
      </c>
      <c r="I881" s="1" t="s">
        <v>47</v>
      </c>
      <c r="J881" s="1" t="s">
        <v>23</v>
      </c>
      <c r="K881">
        <v>98931.05</v>
      </c>
      <c r="L881" s="2">
        <v>43481</v>
      </c>
      <c r="M881" s="1" t="s">
        <v>0</v>
      </c>
      <c r="N881" s="1" t="s">
        <v>24</v>
      </c>
      <c r="O881" s="1"/>
      <c r="P881" s="2">
        <v>43852</v>
      </c>
      <c r="Q881" s="1" t="s">
        <v>25</v>
      </c>
    </row>
    <row r="882" spans="1:17" x14ac:dyDescent="0.25">
      <c r="A882" s="1" t="s">
        <v>318</v>
      </c>
      <c r="B882" t="s">
        <v>350</v>
      </c>
      <c r="C882">
        <v>1</v>
      </c>
      <c r="D882" s="1" t="s">
        <v>20</v>
      </c>
      <c r="E882" s="1" t="s">
        <v>21</v>
      </c>
      <c r="F882" s="2">
        <v>43510</v>
      </c>
      <c r="G882" s="2">
        <v>43874</v>
      </c>
      <c r="H882" s="1" t="s">
        <v>32</v>
      </c>
      <c r="I882" s="1" t="s">
        <v>47</v>
      </c>
      <c r="J882" s="1" t="s">
        <v>23</v>
      </c>
      <c r="K882">
        <v>1610</v>
      </c>
      <c r="L882" s="2">
        <v>43510</v>
      </c>
      <c r="M882" s="1" t="s">
        <v>0</v>
      </c>
      <c r="N882" s="1" t="s">
        <v>24</v>
      </c>
      <c r="O882" s="1"/>
      <c r="P882" s="2">
        <v>43852</v>
      </c>
      <c r="Q882" s="1" t="s">
        <v>25</v>
      </c>
    </row>
    <row r="883" spans="1:17" x14ac:dyDescent="0.25">
      <c r="A883" s="1" t="s">
        <v>318</v>
      </c>
      <c r="B883" t="s">
        <v>351</v>
      </c>
      <c r="C883">
        <v>1</v>
      </c>
      <c r="D883" s="1" t="s">
        <v>20</v>
      </c>
      <c r="E883" s="1" t="s">
        <v>21</v>
      </c>
      <c r="F883" s="2">
        <v>43510</v>
      </c>
      <c r="G883" s="2">
        <v>43874</v>
      </c>
      <c r="H883" s="1" t="s">
        <v>32</v>
      </c>
      <c r="I883" s="1" t="s">
        <v>47</v>
      </c>
      <c r="J883" s="1" t="s">
        <v>23</v>
      </c>
      <c r="K883">
        <v>131090.46</v>
      </c>
      <c r="L883" s="2">
        <v>43522</v>
      </c>
      <c r="M883" s="1" t="s">
        <v>0</v>
      </c>
      <c r="N883" s="1" t="s">
        <v>23</v>
      </c>
      <c r="O883" s="1"/>
      <c r="P883" s="2">
        <v>43852</v>
      </c>
      <c r="Q883" s="1" t="s">
        <v>25</v>
      </c>
    </row>
    <row r="884" spans="1:17" x14ac:dyDescent="0.25">
      <c r="A884" s="1" t="s">
        <v>318</v>
      </c>
      <c r="B884" t="s">
        <v>352</v>
      </c>
      <c r="C884">
        <v>1</v>
      </c>
      <c r="D884" s="1" t="s">
        <v>20</v>
      </c>
      <c r="E884" s="1" t="s">
        <v>21</v>
      </c>
      <c r="F884" s="2">
        <v>43540</v>
      </c>
      <c r="G884" s="2">
        <v>43905</v>
      </c>
      <c r="H884" s="1" t="s">
        <v>32</v>
      </c>
      <c r="I884" s="1" t="s">
        <v>47</v>
      </c>
      <c r="J884" s="1" t="s">
        <v>23</v>
      </c>
      <c r="K884">
        <v>2056.4299999999998</v>
      </c>
      <c r="L884" s="2">
        <v>43540</v>
      </c>
      <c r="M884" s="1" t="s">
        <v>0</v>
      </c>
      <c r="N884" s="1" t="s">
        <v>24</v>
      </c>
      <c r="O884" s="1"/>
      <c r="P884" s="2">
        <v>43852</v>
      </c>
      <c r="Q884" s="1" t="s">
        <v>25</v>
      </c>
    </row>
    <row r="885" spans="1:17" x14ac:dyDescent="0.25">
      <c r="A885" s="1" t="s">
        <v>318</v>
      </c>
      <c r="B885" t="s">
        <v>353</v>
      </c>
      <c r="C885">
        <v>1</v>
      </c>
      <c r="D885" s="1" t="s">
        <v>20</v>
      </c>
      <c r="E885" s="1" t="s">
        <v>21</v>
      </c>
      <c r="F885" s="2">
        <v>43536</v>
      </c>
      <c r="G885" s="2">
        <v>43901</v>
      </c>
      <c r="H885" s="1" t="s">
        <v>32</v>
      </c>
      <c r="I885" s="1" t="s">
        <v>47</v>
      </c>
      <c r="J885" s="1" t="s">
        <v>23</v>
      </c>
      <c r="K885">
        <v>1194.28</v>
      </c>
      <c r="L885" s="2">
        <v>43536</v>
      </c>
      <c r="M885" s="1" t="s">
        <v>0</v>
      </c>
      <c r="N885" s="1" t="s">
        <v>24</v>
      </c>
      <c r="O885" s="1"/>
      <c r="P885" s="2">
        <v>43852</v>
      </c>
      <c r="Q885" s="1" t="s">
        <v>25</v>
      </c>
    </row>
    <row r="886" spans="1:17" x14ac:dyDescent="0.25">
      <c r="A886" s="1" t="s">
        <v>318</v>
      </c>
      <c r="B886" t="s">
        <v>356</v>
      </c>
      <c r="C886">
        <v>1</v>
      </c>
      <c r="D886" s="1" t="s">
        <v>20</v>
      </c>
      <c r="E886" s="1" t="s">
        <v>21</v>
      </c>
      <c r="F886" s="2">
        <v>43666</v>
      </c>
      <c r="G886" s="2">
        <v>44031</v>
      </c>
      <c r="H886" s="1" t="s">
        <v>32</v>
      </c>
      <c r="I886" s="1" t="s">
        <v>47</v>
      </c>
      <c r="J886" s="1" t="s">
        <v>23</v>
      </c>
      <c r="K886">
        <v>6595.25</v>
      </c>
      <c r="L886" s="2">
        <v>43666</v>
      </c>
      <c r="M886" s="1" t="s">
        <v>0</v>
      </c>
      <c r="N886" s="1" t="s">
        <v>23</v>
      </c>
      <c r="O886" s="1"/>
      <c r="P886" s="2">
        <v>43852</v>
      </c>
      <c r="Q886" s="1" t="s">
        <v>25</v>
      </c>
    </row>
    <row r="887" spans="1:17" x14ac:dyDescent="0.25">
      <c r="A887" s="1" t="s">
        <v>318</v>
      </c>
      <c r="B887" t="s">
        <v>357</v>
      </c>
      <c r="C887">
        <v>1</v>
      </c>
      <c r="D887" s="1" t="s">
        <v>20</v>
      </c>
      <c r="E887" s="1" t="s">
        <v>21</v>
      </c>
      <c r="F887" s="2">
        <v>43494</v>
      </c>
      <c r="G887" s="2">
        <v>43858</v>
      </c>
      <c r="H887" s="1" t="s">
        <v>22</v>
      </c>
      <c r="I887" s="1" t="s">
        <v>22</v>
      </c>
      <c r="J887" s="1" t="s">
        <v>57</v>
      </c>
      <c r="K887">
        <v>11539.77</v>
      </c>
      <c r="L887" s="2">
        <v>43494</v>
      </c>
      <c r="M887" s="1" t="s">
        <v>0</v>
      </c>
      <c r="N887" s="1" t="s">
        <v>24</v>
      </c>
      <c r="O887" s="1"/>
      <c r="P887" s="2">
        <v>43852</v>
      </c>
      <c r="Q887" s="1" t="s">
        <v>25</v>
      </c>
    </row>
    <row r="888" spans="1:17" x14ac:dyDescent="0.25">
      <c r="A888" s="1" t="s">
        <v>318</v>
      </c>
      <c r="B888" t="s">
        <v>358</v>
      </c>
      <c r="C888">
        <v>1</v>
      </c>
      <c r="D888" s="1" t="s">
        <v>20</v>
      </c>
      <c r="E888" s="1" t="s">
        <v>21</v>
      </c>
      <c r="F888" s="2">
        <v>43497</v>
      </c>
      <c r="G888" s="2">
        <v>43861</v>
      </c>
      <c r="H888" s="1" t="s">
        <v>35</v>
      </c>
      <c r="I888" s="1" t="s">
        <v>35</v>
      </c>
      <c r="J888" s="1" t="s">
        <v>57</v>
      </c>
      <c r="K888">
        <v>21875</v>
      </c>
      <c r="L888" s="2">
        <v>43497</v>
      </c>
      <c r="M888" s="1" t="s">
        <v>0</v>
      </c>
      <c r="N888" s="1" t="s">
        <v>24</v>
      </c>
      <c r="O888" s="1"/>
      <c r="P888" s="2">
        <v>43852</v>
      </c>
      <c r="Q888" s="1" t="s">
        <v>25</v>
      </c>
    </row>
    <row r="889" spans="1:17" x14ac:dyDescent="0.25">
      <c r="A889" s="1" t="s">
        <v>318</v>
      </c>
      <c r="B889" t="s">
        <v>687</v>
      </c>
      <c r="C889">
        <v>1</v>
      </c>
      <c r="D889" s="1" t="s">
        <v>20</v>
      </c>
      <c r="E889" s="1" t="s">
        <v>31</v>
      </c>
      <c r="F889" s="2">
        <v>43299</v>
      </c>
      <c r="G889" s="2">
        <v>43663</v>
      </c>
      <c r="H889" s="1" t="s">
        <v>131</v>
      </c>
      <c r="I889" s="1" t="s">
        <v>47</v>
      </c>
      <c r="J889" s="1" t="s">
        <v>23</v>
      </c>
      <c r="K889">
        <v>8107.49</v>
      </c>
      <c r="L889" s="2">
        <v>43299</v>
      </c>
      <c r="M889" s="1" t="s">
        <v>0</v>
      </c>
      <c r="N889" s="1" t="s">
        <v>24</v>
      </c>
      <c r="O889" s="1"/>
      <c r="P889" s="2">
        <v>43852</v>
      </c>
      <c r="Q889" s="1" t="s">
        <v>25</v>
      </c>
    </row>
    <row r="890" spans="1:17" x14ac:dyDescent="0.25">
      <c r="A890" s="1" t="s">
        <v>318</v>
      </c>
      <c r="B890" t="s">
        <v>687</v>
      </c>
      <c r="C890">
        <v>1</v>
      </c>
      <c r="D890" s="1" t="s">
        <v>20</v>
      </c>
      <c r="E890" s="1" t="s">
        <v>21</v>
      </c>
      <c r="F890" s="2">
        <v>43353</v>
      </c>
      <c r="G890" s="2">
        <v>43717</v>
      </c>
      <c r="H890" s="1" t="s">
        <v>34</v>
      </c>
      <c r="I890" s="1" t="s">
        <v>47</v>
      </c>
      <c r="J890" s="1" t="s">
        <v>23</v>
      </c>
      <c r="K890">
        <v>484.75</v>
      </c>
      <c r="L890" s="2">
        <v>43353</v>
      </c>
      <c r="M890" s="1" t="s">
        <v>0</v>
      </c>
      <c r="N890" s="1" t="s">
        <v>24</v>
      </c>
      <c r="O890" s="1"/>
      <c r="P890" s="2">
        <v>43852</v>
      </c>
      <c r="Q890" s="1" t="s">
        <v>25</v>
      </c>
    </row>
    <row r="891" spans="1:17" x14ac:dyDescent="0.25">
      <c r="A891" s="1" t="s">
        <v>318</v>
      </c>
      <c r="B891" t="s">
        <v>380</v>
      </c>
      <c r="C891">
        <v>1</v>
      </c>
      <c r="D891" s="1" t="s">
        <v>20</v>
      </c>
      <c r="E891" s="1" t="s">
        <v>21</v>
      </c>
      <c r="F891" s="2">
        <v>43664</v>
      </c>
      <c r="G891" s="2">
        <v>44029</v>
      </c>
      <c r="H891" s="1" t="s">
        <v>131</v>
      </c>
      <c r="I891" s="1" t="s">
        <v>47</v>
      </c>
      <c r="J891" s="1" t="s">
        <v>23</v>
      </c>
      <c r="K891">
        <v>8854.8799999999992</v>
      </c>
      <c r="L891" s="2">
        <v>43664</v>
      </c>
      <c r="M891" s="1" t="s">
        <v>0</v>
      </c>
      <c r="N891" s="1" t="s">
        <v>23</v>
      </c>
      <c r="O891" s="1"/>
      <c r="P891" s="2">
        <v>43852</v>
      </c>
      <c r="Q891" s="1" t="s">
        <v>25</v>
      </c>
    </row>
    <row r="892" spans="1:17" x14ac:dyDescent="0.25">
      <c r="A892" s="1" t="s">
        <v>318</v>
      </c>
      <c r="B892" t="s">
        <v>383</v>
      </c>
      <c r="C892">
        <v>1</v>
      </c>
      <c r="D892" s="1" t="s">
        <v>20</v>
      </c>
      <c r="E892" s="1" t="s">
        <v>31</v>
      </c>
      <c r="F892" s="2">
        <v>43191</v>
      </c>
      <c r="G892" s="2">
        <v>43555</v>
      </c>
      <c r="H892" s="1" t="s">
        <v>34</v>
      </c>
      <c r="I892" s="1" t="s">
        <v>47</v>
      </c>
      <c r="J892" s="1" t="s">
        <v>57</v>
      </c>
      <c r="K892">
        <v>96758.81</v>
      </c>
      <c r="L892" s="2">
        <v>43191</v>
      </c>
      <c r="M892" s="1" t="s">
        <v>0</v>
      </c>
      <c r="N892" s="1" t="s">
        <v>24</v>
      </c>
      <c r="O892" s="1"/>
      <c r="P892" s="2">
        <v>43852</v>
      </c>
      <c r="Q892" s="1" t="s">
        <v>25</v>
      </c>
    </row>
    <row r="893" spans="1:17" x14ac:dyDescent="0.25">
      <c r="A893" s="1" t="s">
        <v>318</v>
      </c>
      <c r="B893" t="s">
        <v>384</v>
      </c>
      <c r="C893">
        <v>1</v>
      </c>
      <c r="D893" s="1" t="s">
        <v>20</v>
      </c>
      <c r="E893" s="1" t="s">
        <v>31</v>
      </c>
      <c r="F893" s="2">
        <v>43258</v>
      </c>
      <c r="G893" s="2">
        <v>43622</v>
      </c>
      <c r="H893" s="1" t="s">
        <v>34</v>
      </c>
      <c r="I893" s="1" t="s">
        <v>47</v>
      </c>
      <c r="J893" s="1" t="s">
        <v>57</v>
      </c>
      <c r="K893">
        <v>9277.1</v>
      </c>
      <c r="L893" s="2">
        <v>43258</v>
      </c>
      <c r="M893" s="1" t="s">
        <v>0</v>
      </c>
      <c r="N893" s="1" t="s">
        <v>24</v>
      </c>
      <c r="O893" s="1"/>
      <c r="P893" s="2">
        <v>43852</v>
      </c>
      <c r="Q893" s="1" t="s">
        <v>25</v>
      </c>
    </row>
    <row r="894" spans="1:17" x14ac:dyDescent="0.25">
      <c r="A894" s="1" t="s">
        <v>318</v>
      </c>
      <c r="B894" t="s">
        <v>386</v>
      </c>
      <c r="C894">
        <v>1</v>
      </c>
      <c r="D894" s="1" t="s">
        <v>20</v>
      </c>
      <c r="E894" s="1" t="s">
        <v>31</v>
      </c>
      <c r="F894" s="2">
        <v>43297</v>
      </c>
      <c r="G894" s="2">
        <v>43661</v>
      </c>
      <c r="H894" s="1" t="s">
        <v>34</v>
      </c>
      <c r="I894" s="1" t="s">
        <v>47</v>
      </c>
      <c r="J894" s="1" t="s">
        <v>57</v>
      </c>
      <c r="K894">
        <v>15408.4</v>
      </c>
      <c r="L894" s="2">
        <v>43297</v>
      </c>
      <c r="M894" s="1" t="s">
        <v>0</v>
      </c>
      <c r="N894" s="1" t="s">
        <v>24</v>
      </c>
      <c r="O894" s="1"/>
      <c r="P894" s="2">
        <v>43852</v>
      </c>
      <c r="Q894" s="1" t="s">
        <v>25</v>
      </c>
    </row>
    <row r="895" spans="1:17" x14ac:dyDescent="0.25">
      <c r="A895" s="1" t="s">
        <v>318</v>
      </c>
      <c r="B895" t="s">
        <v>387</v>
      </c>
      <c r="C895">
        <v>1</v>
      </c>
      <c r="D895" s="1" t="s">
        <v>20</v>
      </c>
      <c r="E895" s="1" t="s">
        <v>31</v>
      </c>
      <c r="F895" s="2">
        <v>43297</v>
      </c>
      <c r="G895" s="2">
        <v>43661</v>
      </c>
      <c r="H895" s="1" t="s">
        <v>34</v>
      </c>
      <c r="I895" s="1" t="s">
        <v>47</v>
      </c>
      <c r="J895" s="1" t="s">
        <v>57</v>
      </c>
      <c r="K895">
        <v>56757.75</v>
      </c>
      <c r="L895" s="2">
        <v>43297</v>
      </c>
      <c r="M895" s="1" t="s">
        <v>0</v>
      </c>
      <c r="N895" s="1" t="s">
        <v>24</v>
      </c>
      <c r="O895" s="1"/>
      <c r="P895" s="2">
        <v>43852</v>
      </c>
      <c r="Q895" s="1" t="s">
        <v>25</v>
      </c>
    </row>
    <row r="896" spans="1:17" x14ac:dyDescent="0.25">
      <c r="A896" s="1" t="s">
        <v>318</v>
      </c>
      <c r="B896" t="s">
        <v>388</v>
      </c>
      <c r="C896">
        <v>1</v>
      </c>
      <c r="D896" s="1" t="s">
        <v>20</v>
      </c>
      <c r="E896" s="1" t="s">
        <v>21</v>
      </c>
      <c r="F896" s="2">
        <v>43556</v>
      </c>
      <c r="G896" s="2">
        <v>43921</v>
      </c>
      <c r="H896" s="1" t="s">
        <v>34</v>
      </c>
      <c r="I896" s="1" t="s">
        <v>47</v>
      </c>
      <c r="J896" s="1" t="s">
        <v>23</v>
      </c>
      <c r="K896">
        <v>60229.25</v>
      </c>
      <c r="L896" s="2">
        <v>43556</v>
      </c>
      <c r="M896" s="1" t="s">
        <v>0</v>
      </c>
      <c r="N896" s="1" t="s">
        <v>23</v>
      </c>
      <c r="O896" s="1"/>
      <c r="P896" s="2">
        <v>43852</v>
      </c>
      <c r="Q896" s="1" t="s">
        <v>25</v>
      </c>
    </row>
    <row r="897" spans="1:17" x14ac:dyDescent="0.25">
      <c r="A897" s="1" t="s">
        <v>318</v>
      </c>
      <c r="B897" t="s">
        <v>390</v>
      </c>
      <c r="C897">
        <v>1</v>
      </c>
      <c r="D897" s="1" t="s">
        <v>20</v>
      </c>
      <c r="E897" s="1" t="s">
        <v>21</v>
      </c>
      <c r="F897" s="2">
        <v>43628</v>
      </c>
      <c r="G897" s="2">
        <v>43993</v>
      </c>
      <c r="H897" s="1" t="s">
        <v>34</v>
      </c>
      <c r="I897" s="1" t="s">
        <v>47</v>
      </c>
      <c r="J897" s="1" t="s">
        <v>57</v>
      </c>
      <c r="K897">
        <v>10937.5</v>
      </c>
      <c r="L897" s="2">
        <v>43628</v>
      </c>
      <c r="M897" s="1" t="s">
        <v>0</v>
      </c>
      <c r="N897" s="1" t="s">
        <v>23</v>
      </c>
      <c r="O897" s="1"/>
      <c r="P897" s="2">
        <v>43852</v>
      </c>
      <c r="Q897" s="1" t="s">
        <v>25</v>
      </c>
    </row>
    <row r="898" spans="1:17" x14ac:dyDescent="0.25">
      <c r="A898" s="1" t="s">
        <v>318</v>
      </c>
      <c r="B898" t="s">
        <v>391</v>
      </c>
      <c r="C898">
        <v>1</v>
      </c>
      <c r="D898" s="1" t="s">
        <v>20</v>
      </c>
      <c r="E898" s="1" t="s">
        <v>21</v>
      </c>
      <c r="F898" s="2">
        <v>43662</v>
      </c>
      <c r="G898" s="2">
        <v>44027</v>
      </c>
      <c r="H898" s="1" t="s">
        <v>34</v>
      </c>
      <c r="I898" s="1" t="s">
        <v>47</v>
      </c>
      <c r="J898" s="1" t="s">
        <v>57</v>
      </c>
      <c r="K898">
        <v>16474.5</v>
      </c>
      <c r="L898" s="2">
        <v>43662</v>
      </c>
      <c r="M898" s="1" t="s">
        <v>0</v>
      </c>
      <c r="N898" s="1" t="s">
        <v>23</v>
      </c>
      <c r="O898" s="1"/>
      <c r="P898" s="2">
        <v>43852</v>
      </c>
      <c r="Q898" s="1" t="s">
        <v>25</v>
      </c>
    </row>
    <row r="899" spans="1:17" x14ac:dyDescent="0.25">
      <c r="A899" s="1" t="s">
        <v>318</v>
      </c>
      <c r="B899" t="s">
        <v>393</v>
      </c>
      <c r="C899">
        <v>1</v>
      </c>
      <c r="D899" s="1" t="s">
        <v>20</v>
      </c>
      <c r="E899" s="1" t="s">
        <v>21</v>
      </c>
      <c r="F899" s="2">
        <v>43662</v>
      </c>
      <c r="G899" s="2">
        <v>44027</v>
      </c>
      <c r="H899" s="1" t="s">
        <v>34</v>
      </c>
      <c r="I899" s="1" t="s">
        <v>47</v>
      </c>
      <c r="J899" s="1" t="s">
        <v>57</v>
      </c>
      <c r="K899">
        <v>61042.25</v>
      </c>
      <c r="L899" s="2">
        <v>43662</v>
      </c>
      <c r="M899" s="1" t="s">
        <v>0</v>
      </c>
      <c r="N899" s="1" t="s">
        <v>23</v>
      </c>
      <c r="O899" s="1"/>
      <c r="P899" s="2">
        <v>43852</v>
      </c>
      <c r="Q899" s="1" t="s">
        <v>25</v>
      </c>
    </row>
    <row r="900" spans="1:17" x14ac:dyDescent="0.25">
      <c r="A900" s="1" t="s">
        <v>397</v>
      </c>
      <c r="B900" t="s">
        <v>791</v>
      </c>
      <c r="C900">
        <v>1</v>
      </c>
      <c r="D900" s="1" t="s">
        <v>20</v>
      </c>
      <c r="E900" s="1" t="s">
        <v>21</v>
      </c>
      <c r="F900" s="2">
        <v>43405</v>
      </c>
      <c r="G900" s="2">
        <v>43769</v>
      </c>
      <c r="H900" s="1" t="s">
        <v>22</v>
      </c>
      <c r="I900" s="1" t="s">
        <v>400</v>
      </c>
      <c r="J900" s="1" t="s">
        <v>23</v>
      </c>
      <c r="K900">
        <v>23100.17</v>
      </c>
      <c r="L900" s="2">
        <v>43769</v>
      </c>
      <c r="M900" s="1" t="s">
        <v>0</v>
      </c>
      <c r="N900" s="1" t="s">
        <v>24</v>
      </c>
      <c r="O900" s="1"/>
      <c r="P900" s="2">
        <v>43852</v>
      </c>
      <c r="Q900" s="1" t="s">
        <v>25</v>
      </c>
    </row>
    <row r="901" spans="1:17" x14ac:dyDescent="0.25">
      <c r="A901" s="1" t="s">
        <v>397</v>
      </c>
      <c r="B901" t="s">
        <v>792</v>
      </c>
      <c r="C901">
        <v>1</v>
      </c>
      <c r="D901" s="1" t="s">
        <v>20</v>
      </c>
      <c r="E901" s="1" t="s">
        <v>21</v>
      </c>
      <c r="F901" s="2">
        <v>43458</v>
      </c>
      <c r="G901" s="2">
        <v>43822</v>
      </c>
      <c r="H901" s="1" t="s">
        <v>22</v>
      </c>
      <c r="I901" s="1" t="s">
        <v>22</v>
      </c>
      <c r="J901" s="1" t="s">
        <v>23</v>
      </c>
      <c r="K901">
        <v>1113.92</v>
      </c>
      <c r="L901" s="2">
        <v>43458</v>
      </c>
      <c r="M901" s="1" t="s">
        <v>0</v>
      </c>
      <c r="N901" s="1" t="s">
        <v>24</v>
      </c>
      <c r="O901" s="1"/>
      <c r="P901" s="2">
        <v>43852</v>
      </c>
      <c r="Q901" s="1" t="s">
        <v>25</v>
      </c>
    </row>
    <row r="902" spans="1:17" x14ac:dyDescent="0.25">
      <c r="A902" s="1" t="s">
        <v>397</v>
      </c>
      <c r="B902" t="s">
        <v>404</v>
      </c>
      <c r="C902">
        <v>1</v>
      </c>
      <c r="D902" s="1" t="s">
        <v>20</v>
      </c>
      <c r="E902" s="1" t="s">
        <v>21</v>
      </c>
      <c r="F902" s="2">
        <v>43184</v>
      </c>
      <c r="G902" s="2">
        <v>43548</v>
      </c>
      <c r="H902" s="1" t="s">
        <v>35</v>
      </c>
      <c r="I902" s="1" t="s">
        <v>35</v>
      </c>
      <c r="J902" s="1" t="s">
        <v>23</v>
      </c>
      <c r="K902">
        <v>6250</v>
      </c>
      <c r="L902" s="2">
        <v>43184</v>
      </c>
      <c r="M902" s="1" t="s">
        <v>0</v>
      </c>
      <c r="N902" s="1" t="s">
        <v>24</v>
      </c>
      <c r="O902" s="1"/>
      <c r="P902" s="2">
        <v>43852</v>
      </c>
      <c r="Q902" s="1" t="s">
        <v>25</v>
      </c>
    </row>
    <row r="903" spans="1:17" x14ac:dyDescent="0.25">
      <c r="A903" s="1" t="s">
        <v>397</v>
      </c>
      <c r="B903" t="s">
        <v>414</v>
      </c>
      <c r="C903">
        <v>1</v>
      </c>
      <c r="D903" s="1" t="s">
        <v>20</v>
      </c>
      <c r="E903" s="1" t="s">
        <v>21</v>
      </c>
      <c r="F903" s="2">
        <v>43450</v>
      </c>
      <c r="G903" s="2">
        <v>43814</v>
      </c>
      <c r="H903" s="1" t="s">
        <v>32</v>
      </c>
      <c r="I903" s="1" t="s">
        <v>47</v>
      </c>
      <c r="J903" s="1" t="s">
        <v>23</v>
      </c>
      <c r="K903">
        <v>33484.339999999997</v>
      </c>
      <c r="L903" s="2">
        <v>43450</v>
      </c>
      <c r="M903" s="1" t="s">
        <v>0</v>
      </c>
      <c r="N903" s="1" t="s">
        <v>24</v>
      </c>
      <c r="O903" s="1"/>
      <c r="P903" s="2">
        <v>43852</v>
      </c>
      <c r="Q903" s="1" t="s">
        <v>25</v>
      </c>
    </row>
    <row r="904" spans="1:17" x14ac:dyDescent="0.25">
      <c r="A904" s="1" t="s">
        <v>397</v>
      </c>
      <c r="B904" t="s">
        <v>793</v>
      </c>
      <c r="C904">
        <v>1</v>
      </c>
      <c r="D904" s="1" t="s">
        <v>20</v>
      </c>
      <c r="E904" s="1" t="s">
        <v>21</v>
      </c>
      <c r="F904" s="2">
        <v>43281</v>
      </c>
      <c r="G904" s="2">
        <v>43645</v>
      </c>
      <c r="H904" s="1" t="s">
        <v>32</v>
      </c>
      <c r="I904" s="1" t="s">
        <v>47</v>
      </c>
      <c r="J904" s="1" t="s">
        <v>23</v>
      </c>
      <c r="K904">
        <v>39762.71</v>
      </c>
      <c r="L904" s="2">
        <v>43281</v>
      </c>
      <c r="M904" s="1" t="s">
        <v>0</v>
      </c>
      <c r="N904" s="1" t="s">
        <v>24</v>
      </c>
      <c r="O904" s="1"/>
      <c r="P904" s="2">
        <v>43852</v>
      </c>
      <c r="Q904" s="1" t="s">
        <v>25</v>
      </c>
    </row>
    <row r="905" spans="1:17" x14ac:dyDescent="0.25">
      <c r="A905" s="1" t="s">
        <v>397</v>
      </c>
      <c r="B905" t="s">
        <v>794</v>
      </c>
      <c r="C905">
        <v>1</v>
      </c>
      <c r="D905" s="1" t="s">
        <v>20</v>
      </c>
      <c r="E905" s="1" t="s">
        <v>21</v>
      </c>
      <c r="F905" s="2">
        <v>43564</v>
      </c>
      <c r="G905" s="2">
        <v>43929</v>
      </c>
      <c r="H905" s="1" t="s">
        <v>35</v>
      </c>
      <c r="I905" s="1" t="s">
        <v>35</v>
      </c>
      <c r="J905" s="1" t="s">
        <v>23</v>
      </c>
      <c r="K905">
        <v>74250</v>
      </c>
      <c r="L905" s="2">
        <v>43564</v>
      </c>
      <c r="M905" s="1" t="s">
        <v>0</v>
      </c>
      <c r="N905" s="1" t="s">
        <v>24</v>
      </c>
      <c r="O905" s="1"/>
      <c r="P905" s="2">
        <v>43852</v>
      </c>
      <c r="Q905" s="1" t="s">
        <v>25</v>
      </c>
    </row>
    <row r="906" spans="1:17" x14ac:dyDescent="0.25">
      <c r="A906" s="1" t="s">
        <v>397</v>
      </c>
      <c r="B906" t="s">
        <v>453</v>
      </c>
      <c r="C906">
        <v>1</v>
      </c>
      <c r="D906" s="1" t="s">
        <v>20</v>
      </c>
      <c r="E906" s="1" t="s">
        <v>21</v>
      </c>
      <c r="F906" s="2">
        <v>43588</v>
      </c>
      <c r="G906" s="2">
        <v>43953</v>
      </c>
      <c r="H906" s="1" t="s">
        <v>32</v>
      </c>
      <c r="I906" s="1" t="s">
        <v>35</v>
      </c>
      <c r="J906" s="1" t="s">
        <v>23</v>
      </c>
      <c r="K906">
        <v>10427</v>
      </c>
      <c r="L906" s="2">
        <v>43588</v>
      </c>
      <c r="M906" s="1" t="s">
        <v>0</v>
      </c>
      <c r="N906" s="1" t="s">
        <v>24</v>
      </c>
      <c r="O906" s="1"/>
      <c r="P906" s="2">
        <v>43852</v>
      </c>
      <c r="Q906" s="1" t="s">
        <v>25</v>
      </c>
    </row>
    <row r="907" spans="1:17" x14ac:dyDescent="0.25">
      <c r="A907" s="1" t="s">
        <v>397</v>
      </c>
      <c r="B907" t="s">
        <v>462</v>
      </c>
      <c r="C907">
        <v>1</v>
      </c>
      <c r="D907" s="1" t="s">
        <v>20</v>
      </c>
      <c r="E907" s="1" t="s">
        <v>21</v>
      </c>
      <c r="F907" s="2">
        <v>43574</v>
      </c>
      <c r="G907" s="2">
        <v>43939</v>
      </c>
      <c r="H907" s="1" t="s">
        <v>22</v>
      </c>
      <c r="I907" s="1" t="s">
        <v>22</v>
      </c>
      <c r="J907" s="1" t="s">
        <v>57</v>
      </c>
      <c r="K907">
        <v>150.65</v>
      </c>
      <c r="L907" s="2">
        <v>43574</v>
      </c>
      <c r="M907" s="1" t="s">
        <v>0</v>
      </c>
      <c r="N907" s="1" t="s">
        <v>24</v>
      </c>
      <c r="O907" s="1"/>
      <c r="P907" s="2">
        <v>43852</v>
      </c>
      <c r="Q907" s="1" t="s">
        <v>25</v>
      </c>
    </row>
    <row r="908" spans="1:17" x14ac:dyDescent="0.25">
      <c r="A908" s="1" t="s">
        <v>463</v>
      </c>
      <c r="B908" t="s">
        <v>795</v>
      </c>
      <c r="C908">
        <v>1</v>
      </c>
      <c r="D908" s="1" t="s">
        <v>20</v>
      </c>
      <c r="E908" s="1" t="s">
        <v>21</v>
      </c>
      <c r="F908" s="2">
        <v>43705</v>
      </c>
      <c r="G908" s="2">
        <v>44070</v>
      </c>
      <c r="H908" s="1" t="s">
        <v>35</v>
      </c>
      <c r="I908" s="1" t="s">
        <v>35</v>
      </c>
      <c r="J908" s="1" t="s">
        <v>23</v>
      </c>
      <c r="K908">
        <v>42900</v>
      </c>
      <c r="L908" s="2">
        <v>43340</v>
      </c>
      <c r="M908" s="1" t="s">
        <v>0</v>
      </c>
      <c r="N908" s="1" t="s">
        <v>24</v>
      </c>
      <c r="O908" s="1"/>
      <c r="P908" s="2">
        <v>43852</v>
      </c>
      <c r="Q908" s="1" t="s">
        <v>25</v>
      </c>
    </row>
    <row r="909" spans="1:17" x14ac:dyDescent="0.25">
      <c r="A909" s="1" t="s">
        <v>463</v>
      </c>
      <c r="B909" t="s">
        <v>796</v>
      </c>
      <c r="C909">
        <v>1</v>
      </c>
      <c r="D909" s="1" t="s">
        <v>20</v>
      </c>
      <c r="E909" s="1" t="s">
        <v>21</v>
      </c>
      <c r="F909" s="2">
        <v>43705</v>
      </c>
      <c r="G909" s="2">
        <v>44070</v>
      </c>
      <c r="H909" s="1" t="s">
        <v>35</v>
      </c>
      <c r="I909" s="1" t="s">
        <v>35</v>
      </c>
      <c r="J909" s="1" t="s">
        <v>23</v>
      </c>
      <c r="K909">
        <v>52800</v>
      </c>
      <c r="L909" s="2">
        <v>43705</v>
      </c>
      <c r="M909" s="1" t="s">
        <v>0</v>
      </c>
      <c r="N909" s="1" t="s">
        <v>24</v>
      </c>
      <c r="O909" s="1"/>
      <c r="P909" s="2">
        <v>43852</v>
      </c>
      <c r="Q909" s="1" t="s">
        <v>25</v>
      </c>
    </row>
    <row r="910" spans="1:17" x14ac:dyDescent="0.25">
      <c r="A910" s="1" t="s">
        <v>463</v>
      </c>
      <c r="B910" t="s">
        <v>797</v>
      </c>
      <c r="C910">
        <v>1</v>
      </c>
      <c r="D910" s="1" t="s">
        <v>20</v>
      </c>
      <c r="E910" s="1" t="s">
        <v>21</v>
      </c>
      <c r="F910" s="2">
        <v>43705</v>
      </c>
      <c r="G910" s="2">
        <v>44070</v>
      </c>
      <c r="H910" s="1" t="s">
        <v>35</v>
      </c>
      <c r="I910" s="1" t="s">
        <v>35</v>
      </c>
      <c r="J910" s="1" t="s">
        <v>23</v>
      </c>
      <c r="K910">
        <v>44130.41</v>
      </c>
      <c r="L910" s="2">
        <v>43705</v>
      </c>
      <c r="M910" s="1" t="s">
        <v>0</v>
      </c>
      <c r="N910" s="1" t="s">
        <v>24</v>
      </c>
      <c r="O910" s="1"/>
      <c r="P910" s="2">
        <v>43852</v>
      </c>
      <c r="Q910" s="1" t="s">
        <v>25</v>
      </c>
    </row>
    <row r="911" spans="1:17" x14ac:dyDescent="0.25">
      <c r="A911" s="1" t="s">
        <v>133</v>
      </c>
      <c r="B911" t="s">
        <v>687</v>
      </c>
      <c r="C911">
        <v>13</v>
      </c>
      <c r="D911" s="1" t="s">
        <v>135</v>
      </c>
      <c r="E911" s="1" t="s">
        <v>31</v>
      </c>
      <c r="F911" s="2">
        <v>43194</v>
      </c>
      <c r="G911" s="2">
        <v>45478</v>
      </c>
      <c r="H911" s="1" t="s">
        <v>131</v>
      </c>
      <c r="I911" s="1" t="s">
        <v>33</v>
      </c>
      <c r="J911" s="1" t="s">
        <v>28</v>
      </c>
      <c r="K911">
        <v>0</v>
      </c>
      <c r="L911" s="2">
        <v>43194</v>
      </c>
      <c r="M911" s="1" t="s">
        <v>0</v>
      </c>
      <c r="N911" s="1" t="s">
        <v>175</v>
      </c>
      <c r="O911" s="1" t="s">
        <v>176</v>
      </c>
      <c r="P911" s="2">
        <v>43852</v>
      </c>
      <c r="Q911" s="1" t="s">
        <v>25</v>
      </c>
    </row>
    <row r="912" spans="1:17" x14ac:dyDescent="0.25">
      <c r="A912" s="1" t="s">
        <v>133</v>
      </c>
      <c r="B912" t="s">
        <v>687</v>
      </c>
      <c r="C912">
        <v>13</v>
      </c>
      <c r="D912" s="1" t="s">
        <v>135</v>
      </c>
      <c r="E912" s="1" t="s">
        <v>31</v>
      </c>
      <c r="F912" s="2">
        <v>43273</v>
      </c>
      <c r="G912" s="2">
        <v>43729</v>
      </c>
      <c r="H912" s="1" t="s">
        <v>131</v>
      </c>
      <c r="I912" s="1" t="s">
        <v>33</v>
      </c>
      <c r="J912" s="1" t="s">
        <v>57</v>
      </c>
      <c r="K912">
        <v>15625</v>
      </c>
      <c r="L912" s="2">
        <v>43273</v>
      </c>
      <c r="M912" s="1" t="s">
        <v>0</v>
      </c>
      <c r="N912" s="1" t="s">
        <v>175</v>
      </c>
      <c r="O912" s="1" t="s">
        <v>177</v>
      </c>
      <c r="P912" s="2">
        <v>43852</v>
      </c>
      <c r="Q912" s="1" t="s">
        <v>25</v>
      </c>
    </row>
    <row r="913" spans="1:17" x14ac:dyDescent="0.25">
      <c r="A913" s="1" t="s">
        <v>133</v>
      </c>
      <c r="B913" t="s">
        <v>178</v>
      </c>
      <c r="C913">
        <v>1</v>
      </c>
      <c r="D913" s="1" t="s">
        <v>20</v>
      </c>
      <c r="E913" s="1" t="s">
        <v>31</v>
      </c>
      <c r="F913" s="2">
        <v>43523</v>
      </c>
      <c r="G913" s="2">
        <v>43887</v>
      </c>
      <c r="H913" s="1" t="s">
        <v>32</v>
      </c>
      <c r="I913" s="1" t="s">
        <v>47</v>
      </c>
      <c r="J913" s="1" t="s">
        <v>23</v>
      </c>
      <c r="K913">
        <v>2141.5500000000002</v>
      </c>
      <c r="L913" s="2">
        <v>43523</v>
      </c>
      <c r="M913" s="1" t="s">
        <v>0</v>
      </c>
      <c r="N913" s="1" t="s">
        <v>175</v>
      </c>
      <c r="O913" s="1" t="s">
        <v>176</v>
      </c>
      <c r="P913" s="2">
        <v>43852</v>
      </c>
      <c r="Q913" s="1" t="s">
        <v>25</v>
      </c>
    </row>
    <row r="914" spans="1:17" x14ac:dyDescent="0.25">
      <c r="A914" s="1" t="s">
        <v>182</v>
      </c>
      <c r="B914" t="s">
        <v>798</v>
      </c>
      <c r="C914">
        <v>1</v>
      </c>
      <c r="D914" s="1" t="s">
        <v>20</v>
      </c>
      <c r="E914" s="1" t="s">
        <v>31</v>
      </c>
      <c r="F914" s="2">
        <v>43100</v>
      </c>
      <c r="G914" s="2">
        <v>43464</v>
      </c>
      <c r="H914" s="1" t="s">
        <v>34</v>
      </c>
      <c r="I914" s="1" t="s">
        <v>47</v>
      </c>
      <c r="J914" s="1" t="s">
        <v>23</v>
      </c>
      <c r="K914">
        <v>211206.7</v>
      </c>
      <c r="L914" s="2">
        <v>43100</v>
      </c>
      <c r="M914" s="1" t="s">
        <v>0</v>
      </c>
      <c r="N914" s="1" t="s">
        <v>175</v>
      </c>
      <c r="O914" s="1" t="s">
        <v>176</v>
      </c>
      <c r="P914" s="2">
        <v>43852</v>
      </c>
      <c r="Q914" s="1" t="s">
        <v>25</v>
      </c>
    </row>
    <row r="915" spans="1:17" x14ac:dyDescent="0.25">
      <c r="A915" s="1" t="s">
        <v>182</v>
      </c>
      <c r="B915" t="s">
        <v>203</v>
      </c>
      <c r="C915">
        <v>10</v>
      </c>
      <c r="D915" s="1" t="s">
        <v>38</v>
      </c>
      <c r="E915" s="1" t="s">
        <v>31</v>
      </c>
      <c r="F915" s="2">
        <v>43191</v>
      </c>
      <c r="G915" s="2">
        <v>43555</v>
      </c>
      <c r="H915" s="1" t="s">
        <v>39</v>
      </c>
      <c r="I915" s="1" t="s">
        <v>40</v>
      </c>
      <c r="J915" s="1" t="s">
        <v>23</v>
      </c>
      <c r="K915">
        <v>11249.93</v>
      </c>
      <c r="L915" s="2">
        <v>43191</v>
      </c>
      <c r="M915" s="1" t="s">
        <v>0</v>
      </c>
      <c r="N915" s="1" t="s">
        <v>175</v>
      </c>
      <c r="O915" s="1" t="s">
        <v>204</v>
      </c>
      <c r="P915" s="2">
        <v>43852</v>
      </c>
      <c r="Q915" s="1" t="s">
        <v>25</v>
      </c>
    </row>
    <row r="916" spans="1:17" x14ac:dyDescent="0.25">
      <c r="A916" s="1" t="s">
        <v>182</v>
      </c>
      <c r="B916" t="s">
        <v>205</v>
      </c>
      <c r="C916">
        <v>10</v>
      </c>
      <c r="D916" s="1" t="s">
        <v>38</v>
      </c>
      <c r="E916" s="1" t="s">
        <v>31</v>
      </c>
      <c r="F916" s="2">
        <v>43191</v>
      </c>
      <c r="G916" s="2">
        <v>43555</v>
      </c>
      <c r="H916" s="1" t="s">
        <v>39</v>
      </c>
      <c r="I916" s="1" t="s">
        <v>40</v>
      </c>
      <c r="J916" s="1" t="s">
        <v>23</v>
      </c>
      <c r="K916">
        <v>14603.3</v>
      </c>
      <c r="L916" s="2">
        <v>43191</v>
      </c>
      <c r="M916" s="1" t="s">
        <v>0</v>
      </c>
      <c r="N916" s="1" t="s">
        <v>175</v>
      </c>
      <c r="O916" s="1" t="s">
        <v>204</v>
      </c>
      <c r="P916" s="2">
        <v>43852</v>
      </c>
      <c r="Q916" s="1" t="s">
        <v>25</v>
      </c>
    </row>
    <row r="917" spans="1:17" x14ac:dyDescent="0.25">
      <c r="A917" s="1" t="s">
        <v>182</v>
      </c>
      <c r="B917" t="s">
        <v>206</v>
      </c>
      <c r="C917">
        <v>10</v>
      </c>
      <c r="D917" s="1" t="s">
        <v>38</v>
      </c>
      <c r="E917" s="1" t="s">
        <v>31</v>
      </c>
      <c r="F917" s="2">
        <v>43264</v>
      </c>
      <c r="G917" s="2">
        <v>43628</v>
      </c>
      <c r="H917" s="1" t="s">
        <v>39</v>
      </c>
      <c r="I917" s="1" t="s">
        <v>40</v>
      </c>
      <c r="J917" s="1" t="s">
        <v>23</v>
      </c>
      <c r="K917">
        <v>28940.65</v>
      </c>
      <c r="L917" s="2">
        <v>43264</v>
      </c>
      <c r="M917" s="1" t="s">
        <v>0</v>
      </c>
      <c r="N917" s="1" t="s">
        <v>175</v>
      </c>
      <c r="O917" s="1" t="s">
        <v>204</v>
      </c>
      <c r="P917" s="2">
        <v>43852</v>
      </c>
      <c r="Q917" s="1" t="s">
        <v>25</v>
      </c>
    </row>
    <row r="918" spans="1:17" x14ac:dyDescent="0.25">
      <c r="A918" s="1" t="s">
        <v>182</v>
      </c>
      <c r="B918" t="s">
        <v>207</v>
      </c>
      <c r="C918">
        <v>10</v>
      </c>
      <c r="D918" s="1" t="s">
        <v>38</v>
      </c>
      <c r="E918" s="1" t="s">
        <v>31</v>
      </c>
      <c r="F918" s="2">
        <v>43191</v>
      </c>
      <c r="G918" s="2">
        <v>43555</v>
      </c>
      <c r="H918" s="1" t="s">
        <v>39</v>
      </c>
      <c r="I918" s="1" t="s">
        <v>40</v>
      </c>
      <c r="J918" s="1" t="s">
        <v>23</v>
      </c>
      <c r="K918">
        <v>146052.65</v>
      </c>
      <c r="L918" s="2">
        <v>43191</v>
      </c>
      <c r="M918" s="1" t="s">
        <v>0</v>
      </c>
      <c r="N918" s="1" t="s">
        <v>175</v>
      </c>
      <c r="O918" s="1" t="s">
        <v>204</v>
      </c>
      <c r="P918" s="2">
        <v>43852</v>
      </c>
      <c r="Q918" s="1" t="s">
        <v>25</v>
      </c>
    </row>
    <row r="919" spans="1:17" x14ac:dyDescent="0.25">
      <c r="A919" s="1" t="s">
        <v>218</v>
      </c>
      <c r="B919" t="s">
        <v>228</v>
      </c>
      <c r="C919">
        <v>10</v>
      </c>
      <c r="D919" s="1" t="s">
        <v>38</v>
      </c>
      <c r="E919" s="1" t="s">
        <v>31</v>
      </c>
      <c r="F919" s="2">
        <v>43280</v>
      </c>
      <c r="G919" s="2">
        <v>43644</v>
      </c>
      <c r="H919" s="1" t="s">
        <v>39</v>
      </c>
      <c r="I919" s="1" t="s">
        <v>40</v>
      </c>
      <c r="J919" s="1" t="s">
        <v>23</v>
      </c>
      <c r="K919">
        <v>5839.35</v>
      </c>
      <c r="L919" s="2">
        <v>43280</v>
      </c>
      <c r="M919" s="1" t="s">
        <v>0</v>
      </c>
      <c r="N919" s="1" t="s">
        <v>175</v>
      </c>
      <c r="O919" s="1" t="s">
        <v>204</v>
      </c>
      <c r="P919" s="2">
        <v>43852</v>
      </c>
      <c r="Q919" s="1" t="s">
        <v>25</v>
      </c>
    </row>
    <row r="920" spans="1:17" x14ac:dyDescent="0.25">
      <c r="A920" s="1" t="s">
        <v>239</v>
      </c>
      <c r="B920" t="s">
        <v>263</v>
      </c>
      <c r="C920">
        <v>1</v>
      </c>
      <c r="D920" s="1" t="s">
        <v>20</v>
      </c>
      <c r="E920" s="1" t="s">
        <v>31</v>
      </c>
      <c r="F920" s="2">
        <v>42949</v>
      </c>
      <c r="G920" s="2">
        <v>43313</v>
      </c>
      <c r="H920" s="1" t="s">
        <v>32</v>
      </c>
      <c r="I920" s="1" t="s">
        <v>33</v>
      </c>
      <c r="J920" s="1" t="s">
        <v>57</v>
      </c>
      <c r="K920">
        <v>78837.100000000006</v>
      </c>
      <c r="L920" s="2">
        <v>42949</v>
      </c>
      <c r="M920" s="1" t="s">
        <v>0</v>
      </c>
      <c r="N920" s="1" t="s">
        <v>175</v>
      </c>
      <c r="O920" s="1" t="s">
        <v>264</v>
      </c>
      <c r="P920" s="2">
        <v>43852</v>
      </c>
      <c r="Q920" s="1" t="s">
        <v>25</v>
      </c>
    </row>
    <row r="921" spans="1:17" x14ac:dyDescent="0.25">
      <c r="A921" s="1" t="s">
        <v>239</v>
      </c>
      <c r="B921" t="s">
        <v>799</v>
      </c>
      <c r="C921">
        <v>1</v>
      </c>
      <c r="D921" s="1" t="s">
        <v>20</v>
      </c>
      <c r="E921" s="1" t="s">
        <v>31</v>
      </c>
      <c r="F921" s="2">
        <v>42608</v>
      </c>
      <c r="G921" s="2">
        <v>43337</v>
      </c>
      <c r="H921" s="1" t="s">
        <v>131</v>
      </c>
      <c r="I921" s="1" t="s">
        <v>33</v>
      </c>
      <c r="J921" s="1" t="s">
        <v>57</v>
      </c>
      <c r="K921">
        <v>101109.75</v>
      </c>
      <c r="L921" s="2">
        <v>43337</v>
      </c>
      <c r="M921" s="1" t="s">
        <v>0</v>
      </c>
      <c r="N921" s="1" t="s">
        <v>175</v>
      </c>
      <c r="O921" s="1" t="s">
        <v>276</v>
      </c>
      <c r="P921" s="2">
        <v>43852</v>
      </c>
      <c r="Q921" s="1" t="s">
        <v>25</v>
      </c>
    </row>
    <row r="922" spans="1:17" x14ac:dyDescent="0.25">
      <c r="A922" s="1" t="s">
        <v>287</v>
      </c>
      <c r="B922" t="s">
        <v>292</v>
      </c>
      <c r="C922">
        <v>1</v>
      </c>
      <c r="D922" s="1" t="s">
        <v>20</v>
      </c>
      <c r="E922" s="1" t="s">
        <v>31</v>
      </c>
      <c r="F922" s="2">
        <v>43112</v>
      </c>
      <c r="G922" s="2">
        <v>43476</v>
      </c>
      <c r="H922" s="1" t="s">
        <v>34</v>
      </c>
      <c r="I922" s="1" t="s">
        <v>293</v>
      </c>
      <c r="J922" s="1" t="s">
        <v>23</v>
      </c>
      <c r="K922">
        <v>2940.49</v>
      </c>
      <c r="L922" s="2">
        <v>43112</v>
      </c>
      <c r="M922" s="1" t="s">
        <v>0</v>
      </c>
      <c r="N922" s="1" t="s">
        <v>175</v>
      </c>
      <c r="O922" s="1" t="s">
        <v>176</v>
      </c>
      <c r="P922" s="2">
        <v>43852</v>
      </c>
      <c r="Q922" s="1" t="s">
        <v>25</v>
      </c>
    </row>
    <row r="923" spans="1:17" x14ac:dyDescent="0.25">
      <c r="A923" s="1" t="s">
        <v>287</v>
      </c>
      <c r="B923" t="s">
        <v>295</v>
      </c>
      <c r="C923">
        <v>1</v>
      </c>
      <c r="D923" s="1" t="s">
        <v>20</v>
      </c>
      <c r="E923" s="1" t="s">
        <v>31</v>
      </c>
      <c r="F923" s="2">
        <v>43116</v>
      </c>
      <c r="G923" s="2">
        <v>43480</v>
      </c>
      <c r="H923" s="1" t="s">
        <v>22</v>
      </c>
      <c r="I923" s="1" t="s">
        <v>22</v>
      </c>
      <c r="J923" s="1" t="s">
        <v>57</v>
      </c>
      <c r="K923">
        <v>330</v>
      </c>
      <c r="L923" s="2">
        <v>43116</v>
      </c>
      <c r="M923" s="1" t="s">
        <v>0</v>
      </c>
      <c r="N923" s="1" t="s">
        <v>175</v>
      </c>
      <c r="O923" s="1" t="s">
        <v>176</v>
      </c>
      <c r="P923" s="2">
        <v>43852</v>
      </c>
      <c r="Q923" s="1" t="s">
        <v>25</v>
      </c>
    </row>
    <row r="924" spans="1:17" x14ac:dyDescent="0.25">
      <c r="A924" s="1" t="s">
        <v>287</v>
      </c>
      <c r="B924" t="s">
        <v>800</v>
      </c>
      <c r="C924">
        <v>1</v>
      </c>
      <c r="D924" s="1" t="s">
        <v>20</v>
      </c>
      <c r="E924" s="1" t="s">
        <v>31</v>
      </c>
      <c r="F924" s="2">
        <v>43040</v>
      </c>
      <c r="G924" s="2">
        <v>43404</v>
      </c>
      <c r="H924" s="1" t="s">
        <v>22</v>
      </c>
      <c r="I924" s="1" t="s">
        <v>22</v>
      </c>
      <c r="J924" s="1" t="s">
        <v>23</v>
      </c>
      <c r="K924">
        <v>55687.5</v>
      </c>
      <c r="L924" s="2">
        <v>43040</v>
      </c>
      <c r="M924" s="1" t="s">
        <v>0</v>
      </c>
      <c r="N924" s="1" t="s">
        <v>175</v>
      </c>
      <c r="O924" s="1" t="s">
        <v>176</v>
      </c>
      <c r="P924" s="2">
        <v>43852</v>
      </c>
      <c r="Q924" s="1" t="s">
        <v>25</v>
      </c>
    </row>
    <row r="925" spans="1:17" x14ac:dyDescent="0.25">
      <c r="A925" s="1" t="s">
        <v>287</v>
      </c>
      <c r="B925" t="s">
        <v>801</v>
      </c>
      <c r="C925">
        <v>13</v>
      </c>
      <c r="D925" s="1" t="s">
        <v>135</v>
      </c>
      <c r="E925" s="1" t="s">
        <v>31</v>
      </c>
      <c r="F925" s="2">
        <v>43292</v>
      </c>
      <c r="G925" s="2">
        <v>43656</v>
      </c>
      <c r="H925" s="1" t="s">
        <v>34</v>
      </c>
      <c r="I925" s="1" t="s">
        <v>35</v>
      </c>
      <c r="J925" s="1" t="s">
        <v>57</v>
      </c>
      <c r="K925">
        <v>16170</v>
      </c>
      <c r="L925" s="2">
        <v>43292</v>
      </c>
      <c r="M925" s="1" t="s">
        <v>0</v>
      </c>
      <c r="N925" s="1" t="s">
        <v>175</v>
      </c>
      <c r="O925" s="1" t="s">
        <v>276</v>
      </c>
      <c r="P925" s="2">
        <v>43852</v>
      </c>
      <c r="Q925" s="1" t="s">
        <v>25</v>
      </c>
    </row>
    <row r="926" spans="1:17" x14ac:dyDescent="0.25">
      <c r="A926" s="1" t="s">
        <v>287</v>
      </c>
      <c r="B926" t="s">
        <v>307</v>
      </c>
      <c r="C926">
        <v>13</v>
      </c>
      <c r="D926" s="1" t="s">
        <v>135</v>
      </c>
      <c r="E926" s="1" t="s">
        <v>31</v>
      </c>
      <c r="F926" s="2">
        <v>43291</v>
      </c>
      <c r="G926" s="2">
        <v>43655</v>
      </c>
      <c r="H926" s="1" t="s">
        <v>32</v>
      </c>
      <c r="I926" s="1" t="s">
        <v>47</v>
      </c>
      <c r="J926" s="1" t="s">
        <v>57</v>
      </c>
      <c r="K926">
        <v>18357</v>
      </c>
      <c r="L926" s="2">
        <v>43291</v>
      </c>
      <c r="M926" s="1" t="s">
        <v>0</v>
      </c>
      <c r="N926" s="1" t="s">
        <v>175</v>
      </c>
      <c r="O926" s="1" t="s">
        <v>176</v>
      </c>
      <c r="P926" s="2">
        <v>43852</v>
      </c>
      <c r="Q926" s="1" t="s">
        <v>25</v>
      </c>
    </row>
    <row r="927" spans="1:17" x14ac:dyDescent="0.25">
      <c r="A927" s="1" t="s">
        <v>287</v>
      </c>
      <c r="B927" t="s">
        <v>310</v>
      </c>
      <c r="C927">
        <v>13</v>
      </c>
      <c r="D927" s="1" t="s">
        <v>135</v>
      </c>
      <c r="E927" s="1" t="s">
        <v>31</v>
      </c>
      <c r="F927" s="2">
        <v>43291</v>
      </c>
      <c r="G927" s="2">
        <v>43655</v>
      </c>
      <c r="H927" s="1" t="s">
        <v>34</v>
      </c>
      <c r="I927" s="1" t="s">
        <v>47</v>
      </c>
      <c r="J927" s="1" t="s">
        <v>57</v>
      </c>
      <c r="K927">
        <v>242.5</v>
      </c>
      <c r="L927" s="2">
        <v>43291</v>
      </c>
      <c r="M927" s="1" t="s">
        <v>0</v>
      </c>
      <c r="N927" s="1" t="s">
        <v>175</v>
      </c>
      <c r="O927" s="1" t="s">
        <v>276</v>
      </c>
      <c r="P927" s="2">
        <v>43852</v>
      </c>
      <c r="Q927" s="1" t="s">
        <v>25</v>
      </c>
    </row>
    <row r="928" spans="1:17" x14ac:dyDescent="0.25">
      <c r="A928" s="1" t="s">
        <v>287</v>
      </c>
      <c r="B928" t="s">
        <v>703</v>
      </c>
      <c r="C928">
        <v>1</v>
      </c>
      <c r="D928" s="1" t="s">
        <v>20</v>
      </c>
      <c r="E928" s="1" t="s">
        <v>31</v>
      </c>
      <c r="F928" s="2">
        <v>43191</v>
      </c>
      <c r="G928" s="2">
        <v>43555</v>
      </c>
      <c r="H928" s="1" t="s">
        <v>34</v>
      </c>
      <c r="I928" s="1" t="s">
        <v>47</v>
      </c>
      <c r="J928" s="1" t="s">
        <v>57</v>
      </c>
      <c r="K928">
        <v>106033.91</v>
      </c>
      <c r="L928" s="2">
        <v>43191</v>
      </c>
      <c r="M928" s="1" t="s">
        <v>0</v>
      </c>
      <c r="N928" s="1" t="s">
        <v>175</v>
      </c>
      <c r="O928" s="1" t="s">
        <v>317</v>
      </c>
      <c r="P928" s="2">
        <v>43852</v>
      </c>
      <c r="Q928" s="1" t="s">
        <v>25</v>
      </c>
    </row>
    <row r="929" spans="1:17" x14ac:dyDescent="0.25">
      <c r="A929" s="1" t="s">
        <v>318</v>
      </c>
      <c r="B929" t="s">
        <v>335</v>
      </c>
      <c r="C929">
        <v>4</v>
      </c>
      <c r="D929" s="1" t="s">
        <v>241</v>
      </c>
      <c r="E929" s="1" t="s">
        <v>31</v>
      </c>
      <c r="F929" s="2">
        <v>43466</v>
      </c>
      <c r="G929" s="2">
        <v>43830</v>
      </c>
      <c r="H929" s="1" t="s">
        <v>34</v>
      </c>
      <c r="I929" s="1" t="s">
        <v>102</v>
      </c>
      <c r="J929" s="1" t="s">
        <v>23</v>
      </c>
      <c r="K929">
        <v>43367</v>
      </c>
      <c r="L929" s="2">
        <v>43647</v>
      </c>
      <c r="M929" s="1" t="s">
        <v>0</v>
      </c>
      <c r="N929" s="1" t="s">
        <v>175</v>
      </c>
      <c r="O929" s="1" t="s">
        <v>204</v>
      </c>
      <c r="P929" s="2">
        <v>43852</v>
      </c>
      <c r="Q929" s="1" t="s">
        <v>25</v>
      </c>
    </row>
    <row r="930" spans="1:17" x14ac:dyDescent="0.25">
      <c r="A930" s="1" t="s">
        <v>318</v>
      </c>
      <c r="B930" t="s">
        <v>335</v>
      </c>
      <c r="C930">
        <v>4</v>
      </c>
      <c r="D930" s="1" t="s">
        <v>241</v>
      </c>
      <c r="E930" s="1" t="s">
        <v>31</v>
      </c>
      <c r="F930" s="2">
        <v>43466</v>
      </c>
      <c r="G930" s="2">
        <v>43830</v>
      </c>
      <c r="H930" s="1" t="s">
        <v>34</v>
      </c>
      <c r="I930" s="1" t="s">
        <v>102</v>
      </c>
      <c r="J930" s="1" t="s">
        <v>23</v>
      </c>
      <c r="K930">
        <v>43367</v>
      </c>
      <c r="L930" s="2">
        <v>43739</v>
      </c>
      <c r="M930" s="1" t="s">
        <v>0</v>
      </c>
      <c r="N930" s="1" t="s">
        <v>175</v>
      </c>
      <c r="O930" s="1" t="s">
        <v>204</v>
      </c>
      <c r="P930" s="2">
        <v>43852</v>
      </c>
      <c r="Q930" s="1" t="s">
        <v>25</v>
      </c>
    </row>
    <row r="931" spans="1:17" x14ac:dyDescent="0.25">
      <c r="A931" s="1" t="s">
        <v>318</v>
      </c>
      <c r="B931" t="s">
        <v>335</v>
      </c>
      <c r="C931">
        <v>4</v>
      </c>
      <c r="D931" s="1" t="s">
        <v>241</v>
      </c>
      <c r="E931" s="1" t="s">
        <v>31</v>
      </c>
      <c r="F931" s="2">
        <v>43466</v>
      </c>
      <c r="G931" s="2">
        <v>43830</v>
      </c>
      <c r="H931" s="1" t="s">
        <v>34</v>
      </c>
      <c r="I931" s="1" t="s">
        <v>102</v>
      </c>
      <c r="J931" s="1" t="s">
        <v>23</v>
      </c>
      <c r="K931">
        <v>65050.5</v>
      </c>
      <c r="L931" s="2">
        <v>43466</v>
      </c>
      <c r="M931" s="1" t="s">
        <v>0</v>
      </c>
      <c r="N931" s="1" t="s">
        <v>175</v>
      </c>
      <c r="O931" s="1" t="s">
        <v>204</v>
      </c>
      <c r="P931" s="2">
        <v>43852</v>
      </c>
      <c r="Q931" s="1" t="s">
        <v>25</v>
      </c>
    </row>
    <row r="932" spans="1:17" x14ac:dyDescent="0.25">
      <c r="A932" s="1" t="s">
        <v>318</v>
      </c>
      <c r="B932" t="s">
        <v>335</v>
      </c>
      <c r="C932">
        <v>4</v>
      </c>
      <c r="D932" s="1" t="s">
        <v>241</v>
      </c>
      <c r="E932" s="1" t="s">
        <v>31</v>
      </c>
      <c r="F932" s="2">
        <v>43466</v>
      </c>
      <c r="G932" s="2">
        <v>43830</v>
      </c>
      <c r="H932" s="1" t="s">
        <v>34</v>
      </c>
      <c r="I932" s="1" t="s">
        <v>102</v>
      </c>
      <c r="J932" s="1" t="s">
        <v>23</v>
      </c>
      <c r="K932">
        <v>65050.5</v>
      </c>
      <c r="L932" s="2">
        <v>43556</v>
      </c>
      <c r="M932" s="1" t="s">
        <v>0</v>
      </c>
      <c r="N932" s="1" t="s">
        <v>175</v>
      </c>
      <c r="O932" s="1" t="s">
        <v>204</v>
      </c>
      <c r="P932" s="2">
        <v>43852</v>
      </c>
      <c r="Q932" s="1" t="s">
        <v>25</v>
      </c>
    </row>
    <row r="933" spans="1:17" x14ac:dyDescent="0.25">
      <c r="A933" s="1" t="s">
        <v>318</v>
      </c>
      <c r="B933" t="s">
        <v>336</v>
      </c>
      <c r="C933">
        <v>4</v>
      </c>
      <c r="D933" s="1" t="s">
        <v>241</v>
      </c>
      <c r="E933" s="1" t="s">
        <v>31</v>
      </c>
      <c r="F933" s="2">
        <v>43466</v>
      </c>
      <c r="G933" s="2">
        <v>43830</v>
      </c>
      <c r="H933" s="1" t="s">
        <v>34</v>
      </c>
      <c r="I933" s="1" t="s">
        <v>102</v>
      </c>
      <c r="J933" s="1" t="s">
        <v>23</v>
      </c>
      <c r="K933">
        <v>10824.4</v>
      </c>
      <c r="L933" s="2">
        <v>43647</v>
      </c>
      <c r="M933" s="1" t="s">
        <v>0</v>
      </c>
      <c r="N933" s="1" t="s">
        <v>175</v>
      </c>
      <c r="O933" s="1" t="s">
        <v>204</v>
      </c>
      <c r="P933" s="2">
        <v>43852</v>
      </c>
      <c r="Q933" s="1" t="s">
        <v>25</v>
      </c>
    </row>
    <row r="934" spans="1:17" x14ac:dyDescent="0.25">
      <c r="A934" s="1" t="s">
        <v>318</v>
      </c>
      <c r="B934" t="s">
        <v>336</v>
      </c>
      <c r="C934">
        <v>4</v>
      </c>
      <c r="D934" s="1" t="s">
        <v>241</v>
      </c>
      <c r="E934" s="1" t="s">
        <v>31</v>
      </c>
      <c r="F934" s="2">
        <v>43466</v>
      </c>
      <c r="G934" s="2">
        <v>43830</v>
      </c>
      <c r="H934" s="1" t="s">
        <v>34</v>
      </c>
      <c r="I934" s="1" t="s">
        <v>102</v>
      </c>
      <c r="J934" s="1" t="s">
        <v>23</v>
      </c>
      <c r="K934">
        <v>10824.4</v>
      </c>
      <c r="L934" s="2">
        <v>43739</v>
      </c>
      <c r="M934" s="1" t="s">
        <v>0</v>
      </c>
      <c r="N934" s="1" t="s">
        <v>175</v>
      </c>
      <c r="O934" s="1" t="s">
        <v>204</v>
      </c>
      <c r="P934" s="2">
        <v>43852</v>
      </c>
      <c r="Q934" s="1" t="s">
        <v>25</v>
      </c>
    </row>
    <row r="935" spans="1:17" x14ac:dyDescent="0.25">
      <c r="A935" s="1" t="s">
        <v>318</v>
      </c>
      <c r="B935" t="s">
        <v>336</v>
      </c>
      <c r="C935">
        <v>4</v>
      </c>
      <c r="D935" s="1" t="s">
        <v>241</v>
      </c>
      <c r="E935" s="1" t="s">
        <v>31</v>
      </c>
      <c r="F935" s="2">
        <v>43466</v>
      </c>
      <c r="G935" s="2">
        <v>43830</v>
      </c>
      <c r="H935" s="1" t="s">
        <v>34</v>
      </c>
      <c r="I935" s="1" t="s">
        <v>102</v>
      </c>
      <c r="J935" s="1" t="s">
        <v>23</v>
      </c>
      <c r="K935">
        <v>16236.6</v>
      </c>
      <c r="L935" s="2">
        <v>43466</v>
      </c>
      <c r="M935" s="1" t="s">
        <v>0</v>
      </c>
      <c r="N935" s="1" t="s">
        <v>175</v>
      </c>
      <c r="O935" s="1" t="s">
        <v>204</v>
      </c>
      <c r="P935" s="2">
        <v>43852</v>
      </c>
      <c r="Q935" s="1" t="s">
        <v>25</v>
      </c>
    </row>
    <row r="936" spans="1:17" x14ac:dyDescent="0.25">
      <c r="A936" s="1" t="s">
        <v>318</v>
      </c>
      <c r="B936" t="s">
        <v>336</v>
      </c>
      <c r="C936">
        <v>4</v>
      </c>
      <c r="D936" s="1" t="s">
        <v>241</v>
      </c>
      <c r="E936" s="1" t="s">
        <v>31</v>
      </c>
      <c r="F936" s="2">
        <v>43466</v>
      </c>
      <c r="G936" s="2">
        <v>43830</v>
      </c>
      <c r="H936" s="1" t="s">
        <v>34</v>
      </c>
      <c r="I936" s="1" t="s">
        <v>102</v>
      </c>
      <c r="J936" s="1" t="s">
        <v>23</v>
      </c>
      <c r="K936">
        <v>16236.6</v>
      </c>
      <c r="L936" s="2">
        <v>43556</v>
      </c>
      <c r="M936" s="1" t="s">
        <v>0</v>
      </c>
      <c r="N936" s="1" t="s">
        <v>175</v>
      </c>
      <c r="O936" s="1" t="s">
        <v>204</v>
      </c>
      <c r="P936" s="2">
        <v>43852</v>
      </c>
      <c r="Q936" s="1" t="s">
        <v>25</v>
      </c>
    </row>
    <row r="937" spans="1:17" x14ac:dyDescent="0.25">
      <c r="A937" s="1" t="s">
        <v>318</v>
      </c>
      <c r="B937" t="s">
        <v>802</v>
      </c>
      <c r="C937">
        <v>1</v>
      </c>
      <c r="D937" s="1" t="s">
        <v>20</v>
      </c>
      <c r="E937" s="1" t="s">
        <v>31</v>
      </c>
      <c r="F937" s="2">
        <v>43138</v>
      </c>
      <c r="G937" s="2">
        <v>43502</v>
      </c>
      <c r="H937" s="1" t="s">
        <v>34</v>
      </c>
      <c r="I937" s="1" t="s">
        <v>35</v>
      </c>
      <c r="J937" s="1" t="s">
        <v>57</v>
      </c>
      <c r="K937">
        <v>1013.88</v>
      </c>
      <c r="L937" s="2">
        <v>43138</v>
      </c>
      <c r="M937" s="1" t="s">
        <v>0</v>
      </c>
      <c r="N937" s="1" t="s">
        <v>175</v>
      </c>
      <c r="O937" s="1" t="s">
        <v>276</v>
      </c>
      <c r="P937" s="2">
        <v>43852</v>
      </c>
      <c r="Q937" s="1" t="s">
        <v>25</v>
      </c>
    </row>
    <row r="938" spans="1:17" x14ac:dyDescent="0.25">
      <c r="A938" s="1" t="s">
        <v>318</v>
      </c>
      <c r="B938" t="s">
        <v>803</v>
      </c>
      <c r="C938">
        <v>1</v>
      </c>
      <c r="D938" s="1" t="s">
        <v>20</v>
      </c>
      <c r="E938" s="1" t="s">
        <v>31</v>
      </c>
      <c r="F938" s="2">
        <v>43138</v>
      </c>
      <c r="G938" s="2">
        <v>43502</v>
      </c>
      <c r="H938" s="1" t="s">
        <v>34</v>
      </c>
      <c r="I938" s="1" t="s">
        <v>35</v>
      </c>
      <c r="J938" s="1" t="s">
        <v>57</v>
      </c>
      <c r="K938">
        <v>1601.5</v>
      </c>
      <c r="L938" s="2">
        <v>43138</v>
      </c>
      <c r="M938" s="1" t="s">
        <v>0</v>
      </c>
      <c r="N938" s="1" t="s">
        <v>175</v>
      </c>
      <c r="O938" s="1" t="s">
        <v>342</v>
      </c>
      <c r="P938" s="2">
        <v>43852</v>
      </c>
      <c r="Q938" s="1" t="s">
        <v>25</v>
      </c>
    </row>
    <row r="939" spans="1:17" x14ac:dyDescent="0.25">
      <c r="A939" s="1" t="s">
        <v>318</v>
      </c>
      <c r="B939" t="s">
        <v>687</v>
      </c>
      <c r="C939">
        <v>1</v>
      </c>
      <c r="D939" s="1" t="s">
        <v>20</v>
      </c>
      <c r="E939" s="1" t="s">
        <v>31</v>
      </c>
      <c r="F939" s="2">
        <v>42792</v>
      </c>
      <c r="G939" s="2">
        <v>43156</v>
      </c>
      <c r="H939" s="1" t="s">
        <v>32</v>
      </c>
      <c r="I939" s="1" t="s">
        <v>33</v>
      </c>
      <c r="J939" s="1" t="s">
        <v>57</v>
      </c>
      <c r="K939">
        <v>992.51</v>
      </c>
      <c r="L939" s="2">
        <v>43156</v>
      </c>
      <c r="M939" s="1" t="s">
        <v>0</v>
      </c>
      <c r="N939" s="1" t="s">
        <v>175</v>
      </c>
      <c r="O939" s="1" t="s">
        <v>176</v>
      </c>
      <c r="P939" s="2">
        <v>43852</v>
      </c>
      <c r="Q939" s="1" t="s">
        <v>25</v>
      </c>
    </row>
    <row r="940" spans="1:17" x14ac:dyDescent="0.25">
      <c r="A940" s="1" t="s">
        <v>318</v>
      </c>
      <c r="B940" t="s">
        <v>687</v>
      </c>
      <c r="C940">
        <v>1</v>
      </c>
      <c r="D940" s="1" t="s">
        <v>20</v>
      </c>
      <c r="E940" s="1" t="s">
        <v>31</v>
      </c>
      <c r="F940" s="2">
        <v>42735</v>
      </c>
      <c r="G940" s="2">
        <v>43099</v>
      </c>
      <c r="H940" s="1" t="s">
        <v>32</v>
      </c>
      <c r="I940" s="1" t="s">
        <v>33</v>
      </c>
      <c r="J940" s="1" t="s">
        <v>57</v>
      </c>
      <c r="K940">
        <v>377079.15</v>
      </c>
      <c r="L940" s="2">
        <v>42735</v>
      </c>
      <c r="M940" s="1" t="s">
        <v>0</v>
      </c>
      <c r="N940" s="1" t="s">
        <v>175</v>
      </c>
      <c r="O940" s="1" t="s">
        <v>176</v>
      </c>
      <c r="P940" s="2">
        <v>43852</v>
      </c>
      <c r="Q940" s="1" t="s">
        <v>25</v>
      </c>
    </row>
    <row r="941" spans="1:17" x14ac:dyDescent="0.25">
      <c r="A941" s="1" t="s">
        <v>318</v>
      </c>
      <c r="B941" t="s">
        <v>687</v>
      </c>
      <c r="C941">
        <v>1</v>
      </c>
      <c r="D941" s="1" t="s">
        <v>20</v>
      </c>
      <c r="E941" s="1" t="s">
        <v>31</v>
      </c>
      <c r="F941" s="2">
        <v>43101</v>
      </c>
      <c r="G941" s="2">
        <v>43465</v>
      </c>
      <c r="H941" s="1" t="s">
        <v>32</v>
      </c>
      <c r="I941" s="1" t="s">
        <v>33</v>
      </c>
      <c r="J941" s="1" t="s">
        <v>57</v>
      </c>
      <c r="K941">
        <v>349157.16</v>
      </c>
      <c r="L941" s="2">
        <v>43101</v>
      </c>
      <c r="M941" s="1" t="s">
        <v>0</v>
      </c>
      <c r="N941" s="1" t="s">
        <v>175</v>
      </c>
      <c r="O941" s="1" t="s">
        <v>176</v>
      </c>
      <c r="P941" s="2">
        <v>43852</v>
      </c>
      <c r="Q941" s="1" t="s">
        <v>25</v>
      </c>
    </row>
    <row r="942" spans="1:17" x14ac:dyDescent="0.25">
      <c r="A942" s="1" t="s">
        <v>318</v>
      </c>
      <c r="B942" t="s">
        <v>360</v>
      </c>
      <c r="C942">
        <v>1</v>
      </c>
      <c r="D942" s="1" t="s">
        <v>20</v>
      </c>
      <c r="E942" s="1" t="s">
        <v>31</v>
      </c>
      <c r="F942" s="2">
        <v>43210</v>
      </c>
      <c r="G942" s="2">
        <v>43574</v>
      </c>
      <c r="H942" s="1" t="s">
        <v>131</v>
      </c>
      <c r="I942" s="1" t="s">
        <v>33</v>
      </c>
      <c r="J942" s="1" t="s">
        <v>57</v>
      </c>
      <c r="K942">
        <v>70725.990000000005</v>
      </c>
      <c r="L942" s="2">
        <v>43210</v>
      </c>
      <c r="M942" s="1" t="s">
        <v>0</v>
      </c>
      <c r="N942" s="1" t="s">
        <v>175</v>
      </c>
      <c r="O942" s="1" t="s">
        <v>342</v>
      </c>
      <c r="P942" s="2">
        <v>43852</v>
      </c>
      <c r="Q942" s="1" t="s">
        <v>25</v>
      </c>
    </row>
    <row r="943" spans="1:17" x14ac:dyDescent="0.25">
      <c r="A943" s="1" t="s">
        <v>318</v>
      </c>
      <c r="B943" t="s">
        <v>362</v>
      </c>
      <c r="C943">
        <v>1</v>
      </c>
      <c r="D943" s="1" t="s">
        <v>20</v>
      </c>
      <c r="E943" s="1" t="s">
        <v>31</v>
      </c>
      <c r="F943" s="2">
        <v>43278</v>
      </c>
      <c r="G943" s="2">
        <v>43642</v>
      </c>
      <c r="H943" s="1" t="s">
        <v>131</v>
      </c>
      <c r="I943" s="1" t="s">
        <v>33</v>
      </c>
      <c r="J943" s="1" t="s">
        <v>57</v>
      </c>
      <c r="K943">
        <v>81783.89</v>
      </c>
      <c r="L943" s="2">
        <v>43278</v>
      </c>
      <c r="M943" s="1" t="s">
        <v>0</v>
      </c>
      <c r="N943" s="1" t="s">
        <v>175</v>
      </c>
      <c r="O943" s="1" t="s">
        <v>176</v>
      </c>
      <c r="P943" s="2">
        <v>43852</v>
      </c>
      <c r="Q943" s="1" t="s">
        <v>25</v>
      </c>
    </row>
    <row r="944" spans="1:17" x14ac:dyDescent="0.25">
      <c r="A944" s="1" t="s">
        <v>318</v>
      </c>
      <c r="B944" t="s">
        <v>378</v>
      </c>
      <c r="C944">
        <v>11</v>
      </c>
      <c r="D944" s="1" t="s">
        <v>98</v>
      </c>
      <c r="E944" s="1" t="s">
        <v>31</v>
      </c>
      <c r="F944" s="2">
        <v>43556</v>
      </c>
      <c r="G944" s="2">
        <v>43921</v>
      </c>
      <c r="H944" s="1" t="s">
        <v>131</v>
      </c>
      <c r="I944" s="1" t="s">
        <v>33</v>
      </c>
      <c r="J944" s="1" t="s">
        <v>23</v>
      </c>
      <c r="K944">
        <v>90663.25</v>
      </c>
      <c r="L944" s="2">
        <v>43556</v>
      </c>
      <c r="M944" s="1" t="s">
        <v>0</v>
      </c>
      <c r="N944" s="1" t="s">
        <v>175</v>
      </c>
      <c r="O944" s="1" t="s">
        <v>176</v>
      </c>
      <c r="P944" s="2">
        <v>43852</v>
      </c>
      <c r="Q944" s="1" t="s">
        <v>25</v>
      </c>
    </row>
    <row r="945" spans="1:17" x14ac:dyDescent="0.25">
      <c r="A945" s="1" t="s">
        <v>318</v>
      </c>
      <c r="B945" t="s">
        <v>687</v>
      </c>
      <c r="C945">
        <v>1</v>
      </c>
      <c r="D945" s="1" t="s">
        <v>20</v>
      </c>
      <c r="E945" s="1" t="s">
        <v>31</v>
      </c>
      <c r="F945" s="2">
        <v>42852</v>
      </c>
      <c r="G945" s="2">
        <v>43216</v>
      </c>
      <c r="H945" s="1" t="s">
        <v>34</v>
      </c>
      <c r="I945" s="1" t="s">
        <v>33</v>
      </c>
      <c r="J945" s="1" t="s">
        <v>57</v>
      </c>
      <c r="K945">
        <v>121755.9</v>
      </c>
      <c r="L945" s="2">
        <v>42852</v>
      </c>
      <c r="M945" s="1" t="s">
        <v>0</v>
      </c>
      <c r="N945" s="1" t="s">
        <v>175</v>
      </c>
      <c r="O945" s="1" t="s">
        <v>382</v>
      </c>
      <c r="P945" s="2">
        <v>43852</v>
      </c>
      <c r="Q945" s="1" t="s">
        <v>25</v>
      </c>
    </row>
    <row r="946" spans="1:17" x14ac:dyDescent="0.25">
      <c r="A946" s="1" t="s">
        <v>318</v>
      </c>
      <c r="B946" t="s">
        <v>804</v>
      </c>
      <c r="C946">
        <v>13</v>
      </c>
      <c r="D946" s="1" t="s">
        <v>135</v>
      </c>
      <c r="E946" s="1" t="s">
        <v>31</v>
      </c>
      <c r="F946" s="2">
        <v>43318</v>
      </c>
      <c r="G946" s="2">
        <v>43682</v>
      </c>
      <c r="H946" s="1" t="s">
        <v>39</v>
      </c>
      <c r="I946" s="1" t="s">
        <v>40</v>
      </c>
      <c r="J946" s="1" t="s">
        <v>23</v>
      </c>
      <c r="K946">
        <v>21000</v>
      </c>
      <c r="L946" s="2">
        <v>43318</v>
      </c>
      <c r="M946" s="1" t="s">
        <v>0</v>
      </c>
      <c r="N946" s="1" t="s">
        <v>175</v>
      </c>
      <c r="O946" s="1" t="s">
        <v>176</v>
      </c>
      <c r="P946" s="2">
        <v>43852</v>
      </c>
      <c r="Q946" s="1" t="s">
        <v>25</v>
      </c>
    </row>
    <row r="947" spans="1:17" x14ac:dyDescent="0.25">
      <c r="A947" s="1" t="s">
        <v>397</v>
      </c>
      <c r="B947" t="s">
        <v>805</v>
      </c>
      <c r="C947">
        <v>13</v>
      </c>
      <c r="D947" s="1" t="s">
        <v>135</v>
      </c>
      <c r="E947" s="1" t="s">
        <v>31</v>
      </c>
      <c r="F947" s="2">
        <v>43049</v>
      </c>
      <c r="G947" s="2">
        <v>43229</v>
      </c>
      <c r="H947" s="1" t="s">
        <v>34</v>
      </c>
      <c r="I947" s="1" t="s">
        <v>35</v>
      </c>
      <c r="J947" s="1" t="s">
        <v>57</v>
      </c>
      <c r="K947">
        <v>1566.2</v>
      </c>
      <c r="L947" s="2">
        <v>43049</v>
      </c>
      <c r="M947" s="1" t="s">
        <v>0</v>
      </c>
      <c r="N947" s="1" t="s">
        <v>175</v>
      </c>
      <c r="O947" s="1" t="s">
        <v>276</v>
      </c>
      <c r="P947" s="2">
        <v>43852</v>
      </c>
      <c r="Q947" s="1" t="s">
        <v>25</v>
      </c>
    </row>
    <row r="948" spans="1:17" x14ac:dyDescent="0.25">
      <c r="A948" s="1" t="s">
        <v>397</v>
      </c>
      <c r="B948" t="s">
        <v>806</v>
      </c>
      <c r="C948">
        <v>13</v>
      </c>
      <c r="D948" s="1" t="s">
        <v>135</v>
      </c>
      <c r="E948" s="1" t="s">
        <v>31</v>
      </c>
      <c r="F948" s="2">
        <v>43266</v>
      </c>
      <c r="G948" s="2">
        <v>43295</v>
      </c>
      <c r="H948" s="1" t="s">
        <v>34</v>
      </c>
      <c r="I948" s="1" t="s">
        <v>35</v>
      </c>
      <c r="J948" s="1" t="s">
        <v>57</v>
      </c>
      <c r="K948">
        <v>639.25</v>
      </c>
      <c r="L948" s="2">
        <v>43266</v>
      </c>
      <c r="M948" s="1" t="s">
        <v>0</v>
      </c>
      <c r="N948" s="1" t="s">
        <v>175</v>
      </c>
      <c r="O948" s="1" t="s">
        <v>276</v>
      </c>
      <c r="P948" s="2">
        <v>43852</v>
      </c>
      <c r="Q948" s="1" t="s">
        <v>25</v>
      </c>
    </row>
    <row r="949" spans="1:17" x14ac:dyDescent="0.25">
      <c r="A949" s="1" t="s">
        <v>397</v>
      </c>
      <c r="B949" t="s">
        <v>807</v>
      </c>
      <c r="C949">
        <v>13</v>
      </c>
      <c r="D949" s="1" t="s">
        <v>135</v>
      </c>
      <c r="E949" s="1" t="s">
        <v>31</v>
      </c>
      <c r="F949" s="2">
        <v>43257</v>
      </c>
      <c r="G949" s="2">
        <v>43621</v>
      </c>
      <c r="H949" s="1" t="s">
        <v>34</v>
      </c>
      <c r="I949" s="1" t="s">
        <v>35</v>
      </c>
      <c r="J949" s="1" t="s">
        <v>57</v>
      </c>
      <c r="K949">
        <v>1180.8800000000001</v>
      </c>
      <c r="L949" s="2">
        <v>43257</v>
      </c>
      <c r="M949" s="1" t="s">
        <v>0</v>
      </c>
      <c r="N949" s="1" t="s">
        <v>175</v>
      </c>
      <c r="O949" s="1" t="s">
        <v>276</v>
      </c>
      <c r="P949" s="2">
        <v>43852</v>
      </c>
      <c r="Q949" s="1" t="s">
        <v>25</v>
      </c>
    </row>
    <row r="950" spans="1:17" x14ac:dyDescent="0.25">
      <c r="A950" s="1" t="s">
        <v>397</v>
      </c>
      <c r="B950" t="s">
        <v>687</v>
      </c>
      <c r="C950">
        <v>13</v>
      </c>
      <c r="D950" s="1" t="s">
        <v>135</v>
      </c>
      <c r="E950" s="1" t="s">
        <v>31</v>
      </c>
      <c r="F950" s="2">
        <v>42744</v>
      </c>
      <c r="G950" s="2">
        <v>43198</v>
      </c>
      <c r="H950" s="1" t="s">
        <v>131</v>
      </c>
      <c r="I950" s="1" t="s">
        <v>33</v>
      </c>
      <c r="J950" s="1" t="s">
        <v>57</v>
      </c>
      <c r="K950">
        <v>56150.75</v>
      </c>
      <c r="L950" s="2">
        <v>42744</v>
      </c>
      <c r="M950" s="1" t="s">
        <v>0</v>
      </c>
      <c r="N950" s="1" t="s">
        <v>175</v>
      </c>
      <c r="O950" s="1" t="s">
        <v>276</v>
      </c>
      <c r="P950" s="2">
        <v>43852</v>
      </c>
      <c r="Q950" s="1" t="s">
        <v>25</v>
      </c>
    </row>
    <row r="951" spans="1:17" x14ac:dyDescent="0.25">
      <c r="A951" s="1" t="s">
        <v>397</v>
      </c>
      <c r="B951" t="s">
        <v>687</v>
      </c>
      <c r="C951">
        <v>13</v>
      </c>
      <c r="D951" s="1" t="s">
        <v>135</v>
      </c>
      <c r="E951" s="1" t="s">
        <v>31</v>
      </c>
      <c r="F951" s="2">
        <v>43049</v>
      </c>
      <c r="G951" s="2">
        <v>43413</v>
      </c>
      <c r="H951" s="1" t="s">
        <v>34</v>
      </c>
      <c r="I951" s="1" t="s">
        <v>33</v>
      </c>
      <c r="J951" s="1" t="s">
        <v>57</v>
      </c>
      <c r="K951">
        <v>3132.5</v>
      </c>
      <c r="L951" s="2">
        <v>43049</v>
      </c>
      <c r="M951" s="1" t="s">
        <v>0</v>
      </c>
      <c r="N951" s="1" t="s">
        <v>175</v>
      </c>
      <c r="O951" s="1" t="s">
        <v>276</v>
      </c>
      <c r="P951" s="2">
        <v>43852</v>
      </c>
      <c r="Q951" s="1" t="s">
        <v>25</v>
      </c>
    </row>
    <row r="952" spans="1:17" x14ac:dyDescent="0.25">
      <c r="A952" s="1" t="s">
        <v>397</v>
      </c>
      <c r="B952" t="s">
        <v>687</v>
      </c>
      <c r="C952">
        <v>13</v>
      </c>
      <c r="D952" s="1" t="s">
        <v>135</v>
      </c>
      <c r="E952" s="1" t="s">
        <v>31</v>
      </c>
      <c r="F952" s="2">
        <v>43290</v>
      </c>
      <c r="G952" s="2">
        <v>43381</v>
      </c>
      <c r="H952" s="1" t="s">
        <v>131</v>
      </c>
      <c r="I952" s="1" t="s">
        <v>33</v>
      </c>
      <c r="J952" s="1" t="s">
        <v>23</v>
      </c>
      <c r="K952">
        <v>11239.38</v>
      </c>
      <c r="L952" s="2">
        <v>43290</v>
      </c>
      <c r="M952" s="1" t="s">
        <v>0</v>
      </c>
      <c r="N952" s="1" t="s">
        <v>175</v>
      </c>
      <c r="O952" s="1" t="s">
        <v>276</v>
      </c>
      <c r="P952" s="2">
        <v>43852</v>
      </c>
      <c r="Q952" s="1" t="s">
        <v>25</v>
      </c>
    </row>
    <row r="953" spans="1:17" x14ac:dyDescent="0.25">
      <c r="A953" s="1" t="s">
        <v>397</v>
      </c>
      <c r="B953" t="s">
        <v>401</v>
      </c>
      <c r="C953">
        <v>13</v>
      </c>
      <c r="D953" s="1" t="s">
        <v>135</v>
      </c>
      <c r="E953" s="1" t="s">
        <v>31</v>
      </c>
      <c r="F953" s="2">
        <v>43291</v>
      </c>
      <c r="G953" s="2">
        <v>43382</v>
      </c>
      <c r="H953" s="1" t="s">
        <v>34</v>
      </c>
      <c r="I953" s="1" t="s">
        <v>35</v>
      </c>
      <c r="J953" s="1" t="s">
        <v>57</v>
      </c>
      <c r="K953">
        <v>1363</v>
      </c>
      <c r="L953" s="2">
        <v>43291</v>
      </c>
      <c r="M953" s="1" t="s">
        <v>0</v>
      </c>
      <c r="N953" s="1" t="s">
        <v>175</v>
      </c>
      <c r="O953" s="1" t="s">
        <v>276</v>
      </c>
      <c r="P953" s="2">
        <v>43852</v>
      </c>
      <c r="Q953" s="1" t="s">
        <v>25</v>
      </c>
    </row>
    <row r="954" spans="1:17" x14ac:dyDescent="0.25">
      <c r="A954" s="1" t="s">
        <v>397</v>
      </c>
      <c r="B954" t="s">
        <v>687</v>
      </c>
      <c r="C954">
        <v>13</v>
      </c>
      <c r="D954" s="1" t="s">
        <v>135</v>
      </c>
      <c r="E954" s="1" t="s">
        <v>31</v>
      </c>
      <c r="F954" s="2">
        <v>43185</v>
      </c>
      <c r="G954" s="2">
        <v>43641</v>
      </c>
      <c r="H954" s="1" t="s">
        <v>131</v>
      </c>
      <c r="I954" s="1" t="s">
        <v>33</v>
      </c>
      <c r="J954" s="1" t="s">
        <v>28</v>
      </c>
      <c r="K954">
        <v>51965.88</v>
      </c>
      <c r="L954" s="2">
        <v>43185</v>
      </c>
      <c r="M954" s="1" t="s">
        <v>0</v>
      </c>
      <c r="N954" s="1" t="s">
        <v>175</v>
      </c>
      <c r="O954" s="1" t="s">
        <v>176</v>
      </c>
      <c r="P954" s="2">
        <v>43852</v>
      </c>
      <c r="Q954" s="1" t="s">
        <v>25</v>
      </c>
    </row>
    <row r="955" spans="1:17" x14ac:dyDescent="0.25">
      <c r="A955" s="1" t="s">
        <v>397</v>
      </c>
      <c r="B955" t="s">
        <v>687</v>
      </c>
      <c r="C955">
        <v>13</v>
      </c>
      <c r="D955" s="1" t="s">
        <v>135</v>
      </c>
      <c r="E955" s="1" t="s">
        <v>31</v>
      </c>
      <c r="F955" s="2">
        <v>43258</v>
      </c>
      <c r="G955" s="2">
        <v>43622</v>
      </c>
      <c r="H955" s="1" t="s">
        <v>131</v>
      </c>
      <c r="I955" s="1" t="s">
        <v>33</v>
      </c>
      <c r="J955" s="1" t="s">
        <v>57</v>
      </c>
      <c r="K955">
        <v>25619.25</v>
      </c>
      <c r="L955" s="2">
        <v>43258</v>
      </c>
      <c r="M955" s="1" t="s">
        <v>0</v>
      </c>
      <c r="N955" s="1" t="s">
        <v>175</v>
      </c>
      <c r="O955" s="1" t="s">
        <v>176</v>
      </c>
      <c r="P955" s="2">
        <v>43852</v>
      </c>
      <c r="Q955" s="1" t="s">
        <v>25</v>
      </c>
    </row>
    <row r="956" spans="1:17" x14ac:dyDescent="0.25">
      <c r="A956" s="1" t="s">
        <v>397</v>
      </c>
      <c r="B956" t="s">
        <v>416</v>
      </c>
      <c r="C956">
        <v>10</v>
      </c>
      <c r="D956" s="1" t="s">
        <v>38</v>
      </c>
      <c r="E956" s="1" t="s">
        <v>31</v>
      </c>
      <c r="F956" s="2">
        <v>43101</v>
      </c>
      <c r="G956" s="2">
        <v>43465</v>
      </c>
      <c r="H956" s="1" t="s">
        <v>39</v>
      </c>
      <c r="I956" s="1" t="s">
        <v>40</v>
      </c>
      <c r="J956" s="1" t="s">
        <v>23</v>
      </c>
      <c r="K956">
        <v>1474120.36</v>
      </c>
      <c r="L956" s="2">
        <v>43101</v>
      </c>
      <c r="M956" s="1" t="s">
        <v>0</v>
      </c>
      <c r="N956" s="1" t="s">
        <v>175</v>
      </c>
      <c r="O956" s="1" t="s">
        <v>204</v>
      </c>
      <c r="P956" s="2">
        <v>43852</v>
      </c>
      <c r="Q956" s="1" t="s">
        <v>25</v>
      </c>
    </row>
    <row r="957" spans="1:17" x14ac:dyDescent="0.25">
      <c r="A957" s="1" t="s">
        <v>397</v>
      </c>
      <c r="B957" t="s">
        <v>417</v>
      </c>
      <c r="C957">
        <v>10</v>
      </c>
      <c r="D957" s="1" t="s">
        <v>38</v>
      </c>
      <c r="E957" s="1" t="s">
        <v>31</v>
      </c>
      <c r="F957" s="2">
        <v>43101</v>
      </c>
      <c r="G957" s="2">
        <v>43465</v>
      </c>
      <c r="H957" s="1" t="s">
        <v>39</v>
      </c>
      <c r="I957" s="1" t="s">
        <v>40</v>
      </c>
      <c r="J957" s="1" t="s">
        <v>23</v>
      </c>
      <c r="K957">
        <v>34349.81</v>
      </c>
      <c r="L957" s="2">
        <v>43101</v>
      </c>
      <c r="M957" s="1" t="s">
        <v>0</v>
      </c>
      <c r="N957" s="1" t="s">
        <v>175</v>
      </c>
      <c r="O957" s="1" t="s">
        <v>204</v>
      </c>
      <c r="P957" s="2">
        <v>43852</v>
      </c>
      <c r="Q957" s="1" t="s">
        <v>25</v>
      </c>
    </row>
    <row r="958" spans="1:17" x14ac:dyDescent="0.25">
      <c r="A958" s="1" t="s">
        <v>397</v>
      </c>
      <c r="B958" t="s">
        <v>808</v>
      </c>
      <c r="C958">
        <v>10</v>
      </c>
      <c r="D958" s="1" t="s">
        <v>38</v>
      </c>
      <c r="E958" s="1" t="s">
        <v>31</v>
      </c>
      <c r="F958" s="2">
        <v>43101</v>
      </c>
      <c r="G958" s="2">
        <v>43465</v>
      </c>
      <c r="H958" s="1" t="s">
        <v>39</v>
      </c>
      <c r="I958" s="1" t="s">
        <v>40</v>
      </c>
      <c r="J958" s="1" t="s">
        <v>23</v>
      </c>
      <c r="K958">
        <v>51883.58</v>
      </c>
      <c r="L958" s="2">
        <v>43101</v>
      </c>
      <c r="M958" s="1" t="s">
        <v>0</v>
      </c>
      <c r="N958" s="1" t="s">
        <v>175</v>
      </c>
      <c r="O958" s="1" t="s">
        <v>204</v>
      </c>
      <c r="P958" s="2">
        <v>43852</v>
      </c>
      <c r="Q958" s="1" t="s">
        <v>25</v>
      </c>
    </row>
    <row r="959" spans="1:17" x14ac:dyDescent="0.25">
      <c r="A959" s="1" t="s">
        <v>397</v>
      </c>
      <c r="B959" t="s">
        <v>725</v>
      </c>
      <c r="C959">
        <v>13</v>
      </c>
      <c r="D959" s="1" t="s">
        <v>135</v>
      </c>
      <c r="E959" s="1" t="s">
        <v>31</v>
      </c>
      <c r="F959" s="2">
        <v>43392</v>
      </c>
      <c r="G959" s="2">
        <v>43756</v>
      </c>
      <c r="H959" s="1" t="s">
        <v>34</v>
      </c>
      <c r="I959" s="1" t="s">
        <v>35</v>
      </c>
      <c r="J959" s="1" t="s">
        <v>57</v>
      </c>
      <c r="K959">
        <v>2767.5</v>
      </c>
      <c r="L959" s="2">
        <v>43392</v>
      </c>
      <c r="M959" s="1" t="s">
        <v>0</v>
      </c>
      <c r="N959" s="1" t="s">
        <v>175</v>
      </c>
      <c r="O959" s="1" t="s">
        <v>276</v>
      </c>
      <c r="P959" s="2">
        <v>43852</v>
      </c>
      <c r="Q959" s="1" t="s">
        <v>25</v>
      </c>
    </row>
    <row r="960" spans="1:17" x14ac:dyDescent="0.25">
      <c r="A960" s="1" t="s">
        <v>463</v>
      </c>
      <c r="B960" t="s">
        <v>470</v>
      </c>
      <c r="C960">
        <v>10</v>
      </c>
      <c r="D960" s="1" t="s">
        <v>38</v>
      </c>
      <c r="E960" s="1" t="s">
        <v>31</v>
      </c>
      <c r="F960" s="2">
        <v>43102</v>
      </c>
      <c r="G960" s="2">
        <v>43466</v>
      </c>
      <c r="H960" s="1" t="s">
        <v>39</v>
      </c>
      <c r="I960" s="1" t="s">
        <v>40</v>
      </c>
      <c r="J960" s="1" t="s">
        <v>23</v>
      </c>
      <c r="K960">
        <v>64155.3</v>
      </c>
      <c r="L960" s="2">
        <v>43102</v>
      </c>
      <c r="M960" s="1" t="s">
        <v>0</v>
      </c>
      <c r="N960" s="1" t="s">
        <v>175</v>
      </c>
      <c r="O960" s="1" t="s">
        <v>176</v>
      </c>
      <c r="P960" s="2">
        <v>43852</v>
      </c>
      <c r="Q960" s="1" t="s">
        <v>25</v>
      </c>
    </row>
    <row r="961" spans="1:17" x14ac:dyDescent="0.25">
      <c r="A961" s="1" t="s">
        <v>463</v>
      </c>
      <c r="B961" t="s">
        <v>471</v>
      </c>
      <c r="C961">
        <v>10</v>
      </c>
      <c r="D961" s="1" t="s">
        <v>38</v>
      </c>
      <c r="E961" s="1" t="s">
        <v>31</v>
      </c>
      <c r="F961" s="2">
        <v>43102</v>
      </c>
      <c r="G961" s="2">
        <v>43466</v>
      </c>
      <c r="H961" s="1" t="s">
        <v>39</v>
      </c>
      <c r="I961" s="1" t="s">
        <v>40</v>
      </c>
      <c r="J961" s="1" t="s">
        <v>23</v>
      </c>
      <c r="K961">
        <v>5404.95</v>
      </c>
      <c r="L961" s="2">
        <v>43102</v>
      </c>
      <c r="M961" s="1" t="s">
        <v>0</v>
      </c>
      <c r="N961" s="1" t="s">
        <v>175</v>
      </c>
      <c r="O961" s="1" t="s">
        <v>176</v>
      </c>
      <c r="P961" s="2">
        <v>43852</v>
      </c>
      <c r="Q961" s="1" t="s">
        <v>25</v>
      </c>
    </row>
    <row r="962" spans="1:17" x14ac:dyDescent="0.25">
      <c r="A962" s="1" t="s">
        <v>463</v>
      </c>
      <c r="B962" t="s">
        <v>712</v>
      </c>
      <c r="C962">
        <v>10</v>
      </c>
      <c r="D962" s="1" t="s">
        <v>38</v>
      </c>
      <c r="E962" s="1" t="s">
        <v>31</v>
      </c>
      <c r="F962" s="2">
        <v>43263</v>
      </c>
      <c r="G962" s="2">
        <v>43627</v>
      </c>
      <c r="H962" s="1" t="s">
        <v>39</v>
      </c>
      <c r="I962" s="1" t="s">
        <v>40</v>
      </c>
      <c r="J962" s="1" t="s">
        <v>57</v>
      </c>
      <c r="K962">
        <v>63872.4</v>
      </c>
      <c r="L962" s="2">
        <v>43263</v>
      </c>
      <c r="M962" s="1" t="s">
        <v>0</v>
      </c>
      <c r="N962" s="1" t="s">
        <v>175</v>
      </c>
      <c r="O962" s="1" t="s">
        <v>176</v>
      </c>
      <c r="P962" s="2">
        <v>43852</v>
      </c>
      <c r="Q962" s="1" t="s">
        <v>25</v>
      </c>
    </row>
  </sheetData>
  <mergeCells count="2">
    <mergeCell ref="S4:T4"/>
    <mergeCell ref="S3:T3"/>
  </mergeCells>
  <phoneticPr fontId="2" type="noConversion"/>
  <pageMargins left="0.7" right="0.7" top="0.75" bottom="0.75" header="0.3" footer="0.3"/>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FE56E-F38C-45FB-B5FA-4EC0324C90D5}">
  <dimension ref="A1:AG50"/>
  <sheetViews>
    <sheetView workbookViewId="0">
      <pane ySplit="1" topLeftCell="A2" activePane="bottomLeft" state="frozen"/>
      <selection activeCell="J1" sqref="J1"/>
      <selection pane="bottomLeft" activeCell="P14" sqref="P14"/>
    </sheetView>
  </sheetViews>
  <sheetFormatPr defaultRowHeight="15" x14ac:dyDescent="0.25"/>
  <cols>
    <col min="1" max="1" width="19.7109375" bestFit="1" customWidth="1"/>
    <col min="2" max="2" width="16.28515625" bestFit="1" customWidth="1"/>
    <col min="3" max="3" width="16.7109375" bestFit="1" customWidth="1"/>
    <col min="4" max="4" width="28.140625" bestFit="1" customWidth="1"/>
    <col min="5" max="5" width="19.5703125" bestFit="1" customWidth="1"/>
    <col min="6" max="6" width="18.7109375" bestFit="1" customWidth="1"/>
    <col min="7" max="7" width="14.42578125" bestFit="1" customWidth="1"/>
    <col min="8" max="8" width="19" bestFit="1" customWidth="1"/>
    <col min="9" max="9" width="41.28515625" bestFit="1" customWidth="1"/>
    <col min="10" max="10" width="18" bestFit="1" customWidth="1"/>
    <col min="11" max="11" width="32.7109375" bestFit="1" customWidth="1"/>
    <col min="12" max="12" width="11.7109375" bestFit="1" customWidth="1"/>
    <col min="13" max="13" width="55.28515625" bestFit="1" customWidth="1"/>
    <col min="15" max="15" width="19" bestFit="1" customWidth="1"/>
    <col min="16" max="16" width="23.28515625" bestFit="1" customWidth="1"/>
  </cols>
  <sheetData>
    <row r="1" spans="1:33" x14ac:dyDescent="0.25">
      <c r="A1" t="s">
        <v>4</v>
      </c>
      <c r="B1" t="s">
        <v>533</v>
      </c>
      <c r="C1" t="s">
        <v>534</v>
      </c>
      <c r="D1" t="s">
        <v>535</v>
      </c>
      <c r="E1" t="s">
        <v>536</v>
      </c>
      <c r="F1" t="s">
        <v>537</v>
      </c>
      <c r="G1" t="s">
        <v>538</v>
      </c>
      <c r="H1" t="s">
        <v>539</v>
      </c>
      <c r="I1" t="s">
        <v>540</v>
      </c>
      <c r="J1" t="s">
        <v>8</v>
      </c>
      <c r="K1" t="s">
        <v>541</v>
      </c>
      <c r="L1" t="s">
        <v>542</v>
      </c>
      <c r="M1" t="s">
        <v>543</v>
      </c>
      <c r="N1" t="s">
        <v>851</v>
      </c>
    </row>
    <row r="2" spans="1:33" x14ac:dyDescent="0.25">
      <c r="A2" s="1" t="s">
        <v>55</v>
      </c>
      <c r="B2">
        <v>3</v>
      </c>
      <c r="C2" s="1" t="s">
        <v>544</v>
      </c>
      <c r="D2" s="1" t="s">
        <v>545</v>
      </c>
      <c r="E2">
        <v>8000000</v>
      </c>
      <c r="F2">
        <v>400000</v>
      </c>
      <c r="G2" s="2">
        <v>43782</v>
      </c>
      <c r="H2" s="1" t="s">
        <v>546</v>
      </c>
      <c r="I2" s="1" t="s">
        <v>40</v>
      </c>
      <c r="J2" s="1" t="s">
        <v>39</v>
      </c>
      <c r="K2" s="1" t="s">
        <v>547</v>
      </c>
      <c r="L2" s="1" t="s">
        <v>25</v>
      </c>
      <c r="M2" s="1" t="s">
        <v>548</v>
      </c>
      <c r="N2" s="1">
        <f>IF(Opportunity[[#This Row],[stage]]="Qualify Opportunity",1,IF(Opportunity[[#This Row],[stage]]="Negotiate",1,0))</f>
        <v>1</v>
      </c>
    </row>
    <row r="3" spans="1:33" x14ac:dyDescent="0.25">
      <c r="A3" s="1" t="s">
        <v>20</v>
      </c>
      <c r="B3">
        <v>1</v>
      </c>
      <c r="C3" s="1" t="s">
        <v>549</v>
      </c>
      <c r="D3" s="1" t="s">
        <v>550</v>
      </c>
      <c r="E3">
        <v>200000</v>
      </c>
      <c r="F3">
        <v>30000</v>
      </c>
      <c r="G3" s="2">
        <v>43921</v>
      </c>
      <c r="H3" s="1" t="s">
        <v>546</v>
      </c>
      <c r="I3" s="1" t="s">
        <v>40</v>
      </c>
      <c r="J3" s="1" t="s">
        <v>39</v>
      </c>
      <c r="K3" s="1" t="s">
        <v>547</v>
      </c>
      <c r="L3" s="1" t="s">
        <v>25</v>
      </c>
      <c r="M3" s="1" t="s">
        <v>551</v>
      </c>
      <c r="N3" s="1"/>
    </row>
    <row r="4" spans="1:33" x14ac:dyDescent="0.25">
      <c r="A4" s="1" t="s">
        <v>20</v>
      </c>
      <c r="B4">
        <v>1</v>
      </c>
      <c r="C4" s="1" t="s">
        <v>552</v>
      </c>
      <c r="D4" s="1" t="s">
        <v>553</v>
      </c>
      <c r="E4">
        <v>0</v>
      </c>
      <c r="F4">
        <v>100000</v>
      </c>
      <c r="G4" s="2">
        <v>44012</v>
      </c>
      <c r="H4" s="1" t="s">
        <v>546</v>
      </c>
      <c r="I4" s="1" t="s">
        <v>22</v>
      </c>
      <c r="J4" s="1" t="s">
        <v>22</v>
      </c>
      <c r="K4" s="1" t="s">
        <v>554</v>
      </c>
      <c r="L4" s="1" t="s">
        <v>25</v>
      </c>
      <c r="M4" s="1" t="s">
        <v>555</v>
      </c>
      <c r="N4" s="1"/>
      <c r="O4" s="4" t="s">
        <v>665</v>
      </c>
      <c r="P4" t="s">
        <v>841</v>
      </c>
    </row>
    <row r="5" spans="1:33" x14ac:dyDescent="0.25">
      <c r="A5" s="1" t="s">
        <v>20</v>
      </c>
      <c r="B5">
        <v>1</v>
      </c>
      <c r="C5" s="1" t="s">
        <v>556</v>
      </c>
      <c r="D5" s="1" t="s">
        <v>557</v>
      </c>
      <c r="E5">
        <v>0</v>
      </c>
      <c r="F5">
        <v>100000</v>
      </c>
      <c r="G5" s="2">
        <v>43921</v>
      </c>
      <c r="H5" s="1" t="s">
        <v>546</v>
      </c>
      <c r="I5" s="1" t="s">
        <v>22</v>
      </c>
      <c r="J5" s="1" t="s">
        <v>22</v>
      </c>
      <c r="K5" s="1" t="s">
        <v>554</v>
      </c>
      <c r="L5" s="1" t="s">
        <v>25</v>
      </c>
      <c r="M5" s="1" t="s">
        <v>555</v>
      </c>
      <c r="N5" s="1"/>
      <c r="O5" s="5" t="s">
        <v>546</v>
      </c>
      <c r="P5" s="1">
        <v>5919500</v>
      </c>
    </row>
    <row r="6" spans="1:33" x14ac:dyDescent="0.25">
      <c r="A6" s="1" t="s">
        <v>20</v>
      </c>
      <c r="B6">
        <v>1</v>
      </c>
      <c r="C6" s="1" t="s">
        <v>558</v>
      </c>
      <c r="D6" s="1" t="s">
        <v>559</v>
      </c>
      <c r="E6">
        <v>1200000</v>
      </c>
      <c r="F6">
        <v>100000</v>
      </c>
      <c r="G6" s="2">
        <v>43921</v>
      </c>
      <c r="H6" s="1" t="s">
        <v>546</v>
      </c>
      <c r="I6" s="1" t="s">
        <v>560</v>
      </c>
      <c r="J6" s="1" t="s">
        <v>34</v>
      </c>
      <c r="K6" s="1" t="s">
        <v>34</v>
      </c>
      <c r="L6" s="1" t="s">
        <v>25</v>
      </c>
      <c r="M6" s="1" t="s">
        <v>561</v>
      </c>
      <c r="N6" s="1"/>
      <c r="O6" s="5" t="s">
        <v>591</v>
      </c>
      <c r="P6" s="1">
        <v>899000</v>
      </c>
    </row>
    <row r="7" spans="1:33" x14ac:dyDescent="0.25">
      <c r="A7" s="1" t="s">
        <v>20</v>
      </c>
      <c r="B7">
        <v>1</v>
      </c>
      <c r="C7" s="1" t="s">
        <v>562</v>
      </c>
      <c r="D7" s="1" t="s">
        <v>563</v>
      </c>
      <c r="E7">
        <v>0</v>
      </c>
      <c r="F7">
        <v>100000</v>
      </c>
      <c r="G7" s="2">
        <v>43982</v>
      </c>
      <c r="H7" s="1" t="s">
        <v>546</v>
      </c>
      <c r="I7" s="1" t="s">
        <v>35</v>
      </c>
      <c r="J7" s="1" t="s">
        <v>35</v>
      </c>
      <c r="K7" s="1" t="s">
        <v>564</v>
      </c>
      <c r="L7" s="1" t="s">
        <v>25</v>
      </c>
      <c r="M7" s="1" t="s">
        <v>565</v>
      </c>
      <c r="N7" s="1"/>
      <c r="O7" s="5" t="s">
        <v>618</v>
      </c>
      <c r="P7" s="1">
        <v>60000</v>
      </c>
    </row>
    <row r="8" spans="1:33" x14ac:dyDescent="0.25">
      <c r="A8" s="1" t="s">
        <v>20</v>
      </c>
      <c r="B8">
        <v>1</v>
      </c>
      <c r="C8" s="1" t="s">
        <v>566</v>
      </c>
      <c r="D8" s="1" t="s">
        <v>567</v>
      </c>
      <c r="E8">
        <v>0</v>
      </c>
      <c r="F8">
        <v>100000</v>
      </c>
      <c r="G8" s="2">
        <v>43982</v>
      </c>
      <c r="H8" s="1" t="s">
        <v>546</v>
      </c>
      <c r="I8" s="1" t="s">
        <v>22</v>
      </c>
      <c r="J8" s="1" t="s">
        <v>22</v>
      </c>
      <c r="K8" s="1" t="s">
        <v>554</v>
      </c>
      <c r="L8" s="1" t="s">
        <v>25</v>
      </c>
      <c r="M8" s="1" t="s">
        <v>555</v>
      </c>
      <c r="N8" s="1"/>
      <c r="O8" s="5" t="s">
        <v>667</v>
      </c>
      <c r="P8" s="1">
        <v>6878500</v>
      </c>
      <c r="AG8">
        <v>5</v>
      </c>
    </row>
    <row r="9" spans="1:33" x14ac:dyDescent="0.25">
      <c r="A9" s="1" t="s">
        <v>20</v>
      </c>
      <c r="B9">
        <v>1</v>
      </c>
      <c r="C9" s="1" t="s">
        <v>568</v>
      </c>
      <c r="D9" s="1" t="s">
        <v>569</v>
      </c>
      <c r="E9">
        <v>0</v>
      </c>
      <c r="F9">
        <v>125000</v>
      </c>
      <c r="G9" s="2">
        <v>44012</v>
      </c>
      <c r="H9" s="1" t="s">
        <v>546</v>
      </c>
      <c r="I9" s="1" t="s">
        <v>40</v>
      </c>
      <c r="J9" s="1" t="s">
        <v>39</v>
      </c>
      <c r="K9" s="1" t="s">
        <v>547</v>
      </c>
      <c r="L9" s="1" t="s">
        <v>25</v>
      </c>
      <c r="M9" s="1" t="s">
        <v>548</v>
      </c>
      <c r="N9" s="1"/>
    </row>
    <row r="10" spans="1:33" x14ac:dyDescent="0.25">
      <c r="A10" s="1" t="s">
        <v>20</v>
      </c>
      <c r="B10">
        <v>1</v>
      </c>
      <c r="C10" s="1" t="s">
        <v>570</v>
      </c>
      <c r="D10" s="1" t="s">
        <v>571</v>
      </c>
      <c r="E10">
        <v>0</v>
      </c>
      <c r="F10">
        <v>100000</v>
      </c>
      <c r="G10" s="2">
        <v>43921</v>
      </c>
      <c r="H10" s="1" t="s">
        <v>546</v>
      </c>
      <c r="I10" s="1" t="s">
        <v>22</v>
      </c>
      <c r="J10" s="1" t="s">
        <v>22</v>
      </c>
      <c r="K10" s="1" t="s">
        <v>554</v>
      </c>
      <c r="L10" s="1" t="s">
        <v>25</v>
      </c>
      <c r="M10" s="1" t="s">
        <v>555</v>
      </c>
      <c r="N10" s="1"/>
    </row>
    <row r="11" spans="1:33" x14ac:dyDescent="0.25">
      <c r="A11" s="1" t="s">
        <v>65</v>
      </c>
      <c r="B11">
        <v>12</v>
      </c>
      <c r="C11" s="1" t="s">
        <v>572</v>
      </c>
      <c r="D11" s="1" t="s">
        <v>573</v>
      </c>
      <c r="E11">
        <v>0</v>
      </c>
      <c r="F11">
        <v>200000</v>
      </c>
      <c r="G11" s="2">
        <v>43921</v>
      </c>
      <c r="H11" s="1" t="s">
        <v>546</v>
      </c>
      <c r="I11" s="1" t="s">
        <v>22</v>
      </c>
      <c r="J11" s="1" t="s">
        <v>22</v>
      </c>
      <c r="K11" s="1" t="s">
        <v>554</v>
      </c>
      <c r="L11" s="1" t="s">
        <v>25</v>
      </c>
      <c r="M11" s="1" t="s">
        <v>555</v>
      </c>
      <c r="N11" s="1"/>
    </row>
    <row r="12" spans="1:33" x14ac:dyDescent="0.25">
      <c r="A12" s="1" t="s">
        <v>65</v>
      </c>
      <c r="B12">
        <v>12</v>
      </c>
      <c r="C12" s="1" t="s">
        <v>574</v>
      </c>
      <c r="D12" s="1" t="s">
        <v>575</v>
      </c>
      <c r="E12">
        <v>0</v>
      </c>
      <c r="F12">
        <v>75000</v>
      </c>
      <c r="G12" s="2">
        <v>43921</v>
      </c>
      <c r="H12" s="1" t="s">
        <v>546</v>
      </c>
      <c r="I12" s="1" t="s">
        <v>40</v>
      </c>
      <c r="J12" s="1" t="s">
        <v>39</v>
      </c>
      <c r="K12" s="1" t="s">
        <v>547</v>
      </c>
      <c r="L12" s="1" t="s">
        <v>25</v>
      </c>
      <c r="M12" s="1" t="s">
        <v>548</v>
      </c>
      <c r="N12" s="1"/>
    </row>
    <row r="13" spans="1:33" x14ac:dyDescent="0.25">
      <c r="A13" s="1" t="s">
        <v>65</v>
      </c>
      <c r="B13">
        <v>12</v>
      </c>
      <c r="C13" s="1" t="s">
        <v>576</v>
      </c>
      <c r="D13" s="1" t="s">
        <v>577</v>
      </c>
      <c r="E13">
        <v>0</v>
      </c>
      <c r="F13">
        <v>25000</v>
      </c>
      <c r="G13" s="2">
        <v>43921</v>
      </c>
      <c r="H13" s="1" t="s">
        <v>546</v>
      </c>
      <c r="I13" s="1" t="s">
        <v>40</v>
      </c>
      <c r="J13" s="1" t="s">
        <v>39</v>
      </c>
      <c r="K13" s="1" t="s">
        <v>547</v>
      </c>
      <c r="L13" s="1" t="s">
        <v>25</v>
      </c>
      <c r="M13" s="1" t="s">
        <v>551</v>
      </c>
      <c r="N13" s="1"/>
    </row>
    <row r="14" spans="1:33" x14ac:dyDescent="0.25">
      <c r="A14" s="1" t="s">
        <v>65</v>
      </c>
      <c r="B14">
        <v>12</v>
      </c>
      <c r="C14" s="1" t="s">
        <v>578</v>
      </c>
      <c r="D14" s="1" t="s">
        <v>579</v>
      </c>
      <c r="E14">
        <v>2000000</v>
      </c>
      <c r="F14">
        <v>150000</v>
      </c>
      <c r="G14" s="2">
        <v>43982</v>
      </c>
      <c r="H14" s="1" t="s">
        <v>546</v>
      </c>
      <c r="I14" s="1" t="s">
        <v>40</v>
      </c>
      <c r="J14" s="1" t="s">
        <v>39</v>
      </c>
      <c r="K14" s="1" t="s">
        <v>547</v>
      </c>
      <c r="L14" s="1" t="s">
        <v>25</v>
      </c>
      <c r="M14" s="1" t="s">
        <v>548</v>
      </c>
      <c r="N14" s="1"/>
    </row>
    <row r="15" spans="1:33" x14ac:dyDescent="0.25">
      <c r="A15" s="1" t="s">
        <v>65</v>
      </c>
      <c r="B15">
        <v>12</v>
      </c>
      <c r="C15" s="1" t="s">
        <v>580</v>
      </c>
      <c r="D15" s="1" t="s">
        <v>581</v>
      </c>
      <c r="E15">
        <v>500000</v>
      </c>
      <c r="F15">
        <v>75000</v>
      </c>
      <c r="G15" s="2">
        <v>43982</v>
      </c>
      <c r="H15" s="1" t="s">
        <v>546</v>
      </c>
      <c r="I15" s="1" t="s">
        <v>35</v>
      </c>
      <c r="J15" s="1" t="s">
        <v>35</v>
      </c>
      <c r="K15" s="1" t="s">
        <v>564</v>
      </c>
      <c r="L15" s="1" t="s">
        <v>25</v>
      </c>
      <c r="M15" s="1" t="s">
        <v>582</v>
      </c>
      <c r="N15" s="1"/>
    </row>
    <row r="16" spans="1:33" x14ac:dyDescent="0.25">
      <c r="A16" s="1" t="s">
        <v>55</v>
      </c>
      <c r="B16">
        <v>3</v>
      </c>
      <c r="C16" s="1" t="s">
        <v>583</v>
      </c>
      <c r="D16" s="1" t="s">
        <v>584</v>
      </c>
      <c r="E16">
        <v>2500000</v>
      </c>
      <c r="F16">
        <v>125000</v>
      </c>
      <c r="G16" s="2">
        <v>43800</v>
      </c>
      <c r="H16" s="1" t="s">
        <v>546</v>
      </c>
      <c r="I16" s="1" t="s">
        <v>40</v>
      </c>
      <c r="J16" s="1" t="s">
        <v>39</v>
      </c>
      <c r="K16" s="1" t="s">
        <v>547</v>
      </c>
      <c r="L16" s="1" t="s">
        <v>25</v>
      </c>
      <c r="M16" s="1" t="s">
        <v>548</v>
      </c>
      <c r="N16" s="1"/>
    </row>
    <row r="17" spans="1:14" x14ac:dyDescent="0.25">
      <c r="A17" s="1" t="s">
        <v>38</v>
      </c>
      <c r="B17">
        <v>10</v>
      </c>
      <c r="C17" s="1" t="s">
        <v>585</v>
      </c>
      <c r="D17" s="1" t="s">
        <v>586</v>
      </c>
      <c r="E17">
        <v>1400000</v>
      </c>
      <c r="F17">
        <v>100000</v>
      </c>
      <c r="G17" s="2">
        <v>43808</v>
      </c>
      <c r="H17" s="1" t="s">
        <v>546</v>
      </c>
      <c r="I17" s="1" t="s">
        <v>40</v>
      </c>
      <c r="J17" s="1" t="s">
        <v>39</v>
      </c>
      <c r="K17" s="1" t="s">
        <v>547</v>
      </c>
      <c r="L17" s="1" t="s">
        <v>25</v>
      </c>
      <c r="M17" s="1" t="s">
        <v>548</v>
      </c>
      <c r="N17" s="1"/>
    </row>
    <row r="18" spans="1:14" x14ac:dyDescent="0.25">
      <c r="A18" s="1" t="s">
        <v>38</v>
      </c>
      <c r="B18">
        <v>10</v>
      </c>
      <c r="C18" s="1" t="s">
        <v>587</v>
      </c>
      <c r="D18" s="1" t="s">
        <v>588</v>
      </c>
      <c r="E18">
        <v>4500000</v>
      </c>
      <c r="F18">
        <v>350000</v>
      </c>
      <c r="G18" s="2">
        <v>43810</v>
      </c>
      <c r="H18" s="1" t="s">
        <v>546</v>
      </c>
      <c r="I18" s="1" t="s">
        <v>40</v>
      </c>
      <c r="J18" s="1" t="s">
        <v>34</v>
      </c>
      <c r="K18" s="1" t="s">
        <v>34</v>
      </c>
      <c r="L18" s="1" t="s">
        <v>25</v>
      </c>
      <c r="M18" s="1" t="s">
        <v>548</v>
      </c>
      <c r="N18" s="1"/>
    </row>
    <row r="19" spans="1:14" x14ac:dyDescent="0.25">
      <c r="A19" s="1" t="s">
        <v>55</v>
      </c>
      <c r="B19">
        <v>3</v>
      </c>
      <c r="C19" s="1" t="s">
        <v>589</v>
      </c>
      <c r="D19" s="1" t="s">
        <v>590</v>
      </c>
      <c r="E19">
        <v>9500000</v>
      </c>
      <c r="F19">
        <v>200000</v>
      </c>
      <c r="G19" s="2">
        <v>43738</v>
      </c>
      <c r="H19" s="1" t="s">
        <v>591</v>
      </c>
      <c r="I19" s="1" t="s">
        <v>40</v>
      </c>
      <c r="J19" s="1" t="s">
        <v>39</v>
      </c>
      <c r="K19" s="1" t="s">
        <v>547</v>
      </c>
      <c r="L19" s="1" t="s">
        <v>25</v>
      </c>
      <c r="M19" s="1" t="s">
        <v>548</v>
      </c>
      <c r="N19" s="1"/>
    </row>
    <row r="20" spans="1:14" x14ac:dyDescent="0.25">
      <c r="A20" s="1" t="s">
        <v>38</v>
      </c>
      <c r="B20">
        <v>10</v>
      </c>
      <c r="C20" s="1" t="s">
        <v>592</v>
      </c>
      <c r="D20" s="1" t="s">
        <v>593</v>
      </c>
      <c r="E20">
        <v>4500000</v>
      </c>
      <c r="F20">
        <v>300000</v>
      </c>
      <c r="G20" s="2">
        <v>43767</v>
      </c>
      <c r="H20" s="1" t="s">
        <v>546</v>
      </c>
      <c r="I20" s="1" t="s">
        <v>40</v>
      </c>
      <c r="J20" s="1" t="s">
        <v>39</v>
      </c>
      <c r="K20" s="1" t="s">
        <v>547</v>
      </c>
      <c r="L20" s="1" t="s">
        <v>25</v>
      </c>
      <c r="M20" s="1" t="s">
        <v>548</v>
      </c>
      <c r="N20" s="1"/>
    </row>
    <row r="21" spans="1:14" x14ac:dyDescent="0.25">
      <c r="A21" s="1" t="s">
        <v>55</v>
      </c>
      <c r="B21">
        <v>3</v>
      </c>
      <c r="C21" s="1" t="s">
        <v>594</v>
      </c>
      <c r="D21" s="1" t="s">
        <v>595</v>
      </c>
      <c r="E21">
        <v>0</v>
      </c>
      <c r="F21">
        <v>100000</v>
      </c>
      <c r="G21" s="2">
        <v>43784</v>
      </c>
      <c r="H21" s="1" t="s">
        <v>546</v>
      </c>
      <c r="I21" s="1" t="s">
        <v>40</v>
      </c>
      <c r="J21" s="1" t="s">
        <v>39</v>
      </c>
      <c r="K21" s="1" t="s">
        <v>547</v>
      </c>
      <c r="L21" s="1" t="s">
        <v>25</v>
      </c>
      <c r="M21" s="1" t="s">
        <v>548</v>
      </c>
      <c r="N21" s="1"/>
    </row>
    <row r="22" spans="1:14" x14ac:dyDescent="0.25">
      <c r="A22" s="1" t="s">
        <v>55</v>
      </c>
      <c r="B22">
        <v>3</v>
      </c>
      <c r="C22" s="1" t="s">
        <v>596</v>
      </c>
      <c r="D22" s="1" t="s">
        <v>597</v>
      </c>
      <c r="E22">
        <v>6000000</v>
      </c>
      <c r="F22">
        <v>300000</v>
      </c>
      <c r="G22" s="2">
        <v>43800</v>
      </c>
      <c r="H22" s="1" t="s">
        <v>546</v>
      </c>
      <c r="I22" s="1" t="s">
        <v>40</v>
      </c>
      <c r="J22" s="1" t="s">
        <v>39</v>
      </c>
      <c r="K22" s="1" t="s">
        <v>547</v>
      </c>
      <c r="L22" s="1" t="s">
        <v>25</v>
      </c>
      <c r="M22" s="1" t="s">
        <v>548</v>
      </c>
      <c r="N22" s="1"/>
    </row>
    <row r="23" spans="1:14" x14ac:dyDescent="0.25">
      <c r="A23" s="1" t="s">
        <v>38</v>
      </c>
      <c r="B23">
        <v>10</v>
      </c>
      <c r="C23" s="1" t="s">
        <v>598</v>
      </c>
      <c r="D23" s="1" t="s">
        <v>599</v>
      </c>
      <c r="E23">
        <v>600000</v>
      </c>
      <c r="F23">
        <v>100000</v>
      </c>
      <c r="G23" s="2">
        <v>43799</v>
      </c>
      <c r="H23" s="1" t="s">
        <v>546</v>
      </c>
      <c r="I23" s="1" t="s">
        <v>406</v>
      </c>
      <c r="J23" s="1" t="s">
        <v>39</v>
      </c>
      <c r="K23" s="1" t="s">
        <v>547</v>
      </c>
      <c r="L23" s="1" t="s">
        <v>25</v>
      </c>
      <c r="M23" s="1" t="s">
        <v>548</v>
      </c>
      <c r="N23" s="1"/>
    </row>
    <row r="24" spans="1:14" x14ac:dyDescent="0.25">
      <c r="A24" s="1" t="s">
        <v>38</v>
      </c>
      <c r="B24">
        <v>10</v>
      </c>
      <c r="C24" s="1" t="s">
        <v>600</v>
      </c>
      <c r="D24" s="1" t="s">
        <v>601</v>
      </c>
      <c r="E24">
        <v>210000</v>
      </c>
      <c r="F24">
        <v>35000</v>
      </c>
      <c r="G24" s="2">
        <v>43799</v>
      </c>
      <c r="H24" s="1" t="s">
        <v>546</v>
      </c>
      <c r="I24" s="1" t="s">
        <v>406</v>
      </c>
      <c r="J24" s="1" t="s">
        <v>39</v>
      </c>
      <c r="K24" s="1" t="s">
        <v>547</v>
      </c>
      <c r="L24" s="1" t="s">
        <v>25</v>
      </c>
      <c r="M24" s="1" t="s">
        <v>551</v>
      </c>
      <c r="N24" s="1"/>
    </row>
    <row r="25" spans="1:14" x14ac:dyDescent="0.25">
      <c r="A25" s="1" t="s">
        <v>38</v>
      </c>
      <c r="B25">
        <v>10</v>
      </c>
      <c r="C25" s="1" t="s">
        <v>602</v>
      </c>
      <c r="D25" s="1" t="s">
        <v>603</v>
      </c>
      <c r="E25">
        <v>300000</v>
      </c>
      <c r="F25">
        <v>49500</v>
      </c>
      <c r="G25" s="2">
        <v>43738</v>
      </c>
      <c r="H25" s="1" t="s">
        <v>591</v>
      </c>
      <c r="I25" s="1" t="s">
        <v>35</v>
      </c>
      <c r="J25" s="1" t="s">
        <v>35</v>
      </c>
      <c r="K25" s="1" t="s">
        <v>564</v>
      </c>
      <c r="L25" s="1" t="s">
        <v>25</v>
      </c>
      <c r="M25" s="1" t="s">
        <v>565</v>
      </c>
      <c r="N25" s="1"/>
    </row>
    <row r="26" spans="1:14" x14ac:dyDescent="0.25">
      <c r="A26" s="1" t="s">
        <v>38</v>
      </c>
      <c r="B26">
        <v>10</v>
      </c>
      <c r="C26" s="1" t="s">
        <v>604</v>
      </c>
      <c r="D26" s="1" t="s">
        <v>605</v>
      </c>
      <c r="E26">
        <v>300000</v>
      </c>
      <c r="F26">
        <v>49500</v>
      </c>
      <c r="G26" s="2">
        <v>43738</v>
      </c>
      <c r="H26" s="1" t="s">
        <v>591</v>
      </c>
      <c r="I26" s="1" t="s">
        <v>35</v>
      </c>
      <c r="J26" s="1" t="s">
        <v>35</v>
      </c>
      <c r="K26" s="1" t="s">
        <v>564</v>
      </c>
      <c r="L26" s="1" t="s">
        <v>25</v>
      </c>
      <c r="M26" s="1" t="s">
        <v>606</v>
      </c>
      <c r="N26" s="1"/>
    </row>
    <row r="27" spans="1:14" x14ac:dyDescent="0.25">
      <c r="A27" s="1" t="s">
        <v>38</v>
      </c>
      <c r="B27">
        <v>10</v>
      </c>
      <c r="C27" s="1" t="s">
        <v>607</v>
      </c>
      <c r="D27" s="1" t="s">
        <v>608</v>
      </c>
      <c r="E27">
        <v>5000000</v>
      </c>
      <c r="F27">
        <v>250000</v>
      </c>
      <c r="G27" s="2">
        <v>43799</v>
      </c>
      <c r="H27" s="1" t="s">
        <v>546</v>
      </c>
      <c r="I27" s="1" t="s">
        <v>40</v>
      </c>
      <c r="J27" s="1" t="s">
        <v>39</v>
      </c>
      <c r="K27" s="1" t="s">
        <v>547</v>
      </c>
      <c r="L27" s="1" t="s">
        <v>25</v>
      </c>
      <c r="M27" s="1" t="s">
        <v>548</v>
      </c>
      <c r="N27" s="1"/>
    </row>
    <row r="28" spans="1:14" x14ac:dyDescent="0.25">
      <c r="A28" s="1" t="s">
        <v>55</v>
      </c>
      <c r="B28">
        <v>3</v>
      </c>
      <c r="C28" s="1" t="s">
        <v>609</v>
      </c>
      <c r="D28" s="1" t="s">
        <v>22</v>
      </c>
      <c r="E28">
        <v>0</v>
      </c>
      <c r="F28">
        <v>100000</v>
      </c>
      <c r="G28" s="2">
        <v>43769</v>
      </c>
      <c r="H28" s="1" t="s">
        <v>591</v>
      </c>
      <c r="I28" s="1" t="s">
        <v>22</v>
      </c>
      <c r="J28" s="1" t="s">
        <v>22</v>
      </c>
      <c r="K28" s="1" t="s">
        <v>610</v>
      </c>
      <c r="L28" s="1" t="s">
        <v>25</v>
      </c>
      <c r="M28" s="1" t="s">
        <v>611</v>
      </c>
      <c r="N28" s="1"/>
    </row>
    <row r="29" spans="1:14" x14ac:dyDescent="0.25">
      <c r="A29" s="1" t="s">
        <v>65</v>
      </c>
      <c r="B29">
        <v>12</v>
      </c>
      <c r="C29" s="1" t="s">
        <v>612</v>
      </c>
      <c r="D29" s="1" t="s">
        <v>613</v>
      </c>
      <c r="E29">
        <v>90000000</v>
      </c>
      <c r="F29">
        <v>200000</v>
      </c>
      <c r="G29" s="2">
        <v>44074</v>
      </c>
      <c r="H29" s="1" t="s">
        <v>546</v>
      </c>
      <c r="I29" s="1" t="s">
        <v>47</v>
      </c>
      <c r="J29" s="1" t="s">
        <v>32</v>
      </c>
      <c r="K29" s="1" t="s">
        <v>614</v>
      </c>
      <c r="L29" s="1" t="s">
        <v>25</v>
      </c>
      <c r="M29" s="1" t="s">
        <v>615</v>
      </c>
      <c r="N29" s="1"/>
    </row>
    <row r="30" spans="1:14" x14ac:dyDescent="0.25">
      <c r="A30" s="1" t="s">
        <v>55</v>
      </c>
      <c r="B30">
        <v>3</v>
      </c>
      <c r="C30" s="1" t="s">
        <v>616</v>
      </c>
      <c r="D30" s="1" t="s">
        <v>617</v>
      </c>
      <c r="E30">
        <v>0</v>
      </c>
      <c r="F30">
        <v>10000</v>
      </c>
      <c r="G30" s="2">
        <v>43738</v>
      </c>
      <c r="H30" s="1" t="s">
        <v>618</v>
      </c>
      <c r="I30" s="1" t="s">
        <v>22</v>
      </c>
      <c r="J30" s="1" t="s">
        <v>22</v>
      </c>
      <c r="K30" s="1" t="s">
        <v>610</v>
      </c>
      <c r="L30" s="1" t="s">
        <v>25</v>
      </c>
      <c r="M30" s="1" t="s">
        <v>610</v>
      </c>
      <c r="N30" s="1"/>
    </row>
    <row r="31" spans="1:14" x14ac:dyDescent="0.25">
      <c r="A31" s="1" t="s">
        <v>76</v>
      </c>
      <c r="B31">
        <v>6</v>
      </c>
      <c r="C31" s="1" t="s">
        <v>619</v>
      </c>
      <c r="D31" s="1" t="s">
        <v>620</v>
      </c>
      <c r="E31">
        <v>0</v>
      </c>
      <c r="F31">
        <v>50000</v>
      </c>
      <c r="G31" s="2">
        <v>43921</v>
      </c>
      <c r="H31" s="1" t="s">
        <v>546</v>
      </c>
      <c r="I31" s="1" t="s">
        <v>47</v>
      </c>
      <c r="J31" s="1" t="s">
        <v>32</v>
      </c>
      <c r="K31" s="1" t="s">
        <v>614</v>
      </c>
      <c r="L31" s="1" t="s">
        <v>25</v>
      </c>
      <c r="M31" s="1" t="s">
        <v>621</v>
      </c>
      <c r="N31" s="1"/>
    </row>
    <row r="32" spans="1:14" x14ac:dyDescent="0.25">
      <c r="A32" s="1" t="s">
        <v>76</v>
      </c>
      <c r="B32">
        <v>6</v>
      </c>
      <c r="C32" s="1" t="s">
        <v>622</v>
      </c>
      <c r="D32" s="1" t="s">
        <v>623</v>
      </c>
      <c r="E32">
        <v>300000</v>
      </c>
      <c r="F32">
        <v>30000</v>
      </c>
      <c r="G32" s="2">
        <v>43921</v>
      </c>
      <c r="H32" s="1" t="s">
        <v>546</v>
      </c>
      <c r="I32" s="1" t="s">
        <v>509</v>
      </c>
      <c r="J32" s="1" t="s">
        <v>131</v>
      </c>
      <c r="K32" s="1" t="s">
        <v>131</v>
      </c>
      <c r="L32" s="1" t="s">
        <v>25</v>
      </c>
      <c r="M32" s="1" t="s">
        <v>624</v>
      </c>
      <c r="N32" s="1"/>
    </row>
    <row r="33" spans="1:14" x14ac:dyDescent="0.25">
      <c r="A33" s="1" t="s">
        <v>76</v>
      </c>
      <c r="B33">
        <v>6</v>
      </c>
      <c r="C33" s="1" t="s">
        <v>625</v>
      </c>
      <c r="D33" s="1" t="s">
        <v>626</v>
      </c>
      <c r="E33">
        <v>0</v>
      </c>
      <c r="F33">
        <v>200000</v>
      </c>
      <c r="G33" s="2">
        <v>43921</v>
      </c>
      <c r="H33" s="1" t="s">
        <v>546</v>
      </c>
      <c r="I33" s="1" t="s">
        <v>47</v>
      </c>
      <c r="J33" s="1" t="s">
        <v>32</v>
      </c>
      <c r="K33" s="1" t="s">
        <v>614</v>
      </c>
      <c r="L33" s="1" t="s">
        <v>25</v>
      </c>
      <c r="M33" s="1" t="s">
        <v>621</v>
      </c>
      <c r="N33" s="1"/>
    </row>
    <row r="34" spans="1:14" x14ac:dyDescent="0.25">
      <c r="A34" s="1" t="s">
        <v>76</v>
      </c>
      <c r="B34">
        <v>6</v>
      </c>
      <c r="C34" s="1" t="s">
        <v>627</v>
      </c>
      <c r="D34" s="1" t="s">
        <v>628</v>
      </c>
      <c r="E34">
        <v>300000</v>
      </c>
      <c r="F34">
        <v>50000</v>
      </c>
      <c r="G34" s="2">
        <v>43921</v>
      </c>
      <c r="H34" s="1" t="s">
        <v>546</v>
      </c>
      <c r="I34" s="1" t="s">
        <v>47</v>
      </c>
      <c r="J34" s="1" t="s">
        <v>32</v>
      </c>
      <c r="K34" s="1" t="s">
        <v>614</v>
      </c>
      <c r="L34" s="1" t="s">
        <v>25</v>
      </c>
      <c r="M34" s="1" t="s">
        <v>621</v>
      </c>
      <c r="N34" s="1"/>
    </row>
    <row r="35" spans="1:14" x14ac:dyDescent="0.25">
      <c r="A35" s="1" t="s">
        <v>76</v>
      </c>
      <c r="B35">
        <v>6</v>
      </c>
      <c r="C35" s="1" t="s">
        <v>629</v>
      </c>
      <c r="D35" s="1" t="s">
        <v>630</v>
      </c>
      <c r="E35">
        <v>1000000</v>
      </c>
      <c r="F35">
        <v>100000</v>
      </c>
      <c r="G35" s="2">
        <v>44043</v>
      </c>
      <c r="H35" s="1" t="s">
        <v>546</v>
      </c>
      <c r="I35" s="1" t="s">
        <v>47</v>
      </c>
      <c r="J35" s="1" t="s">
        <v>32</v>
      </c>
      <c r="K35" s="1" t="s">
        <v>614</v>
      </c>
      <c r="L35" s="1" t="s">
        <v>25</v>
      </c>
      <c r="M35" s="1" t="s">
        <v>621</v>
      </c>
      <c r="N35" s="1"/>
    </row>
    <row r="36" spans="1:14" x14ac:dyDescent="0.25">
      <c r="A36" s="1" t="s">
        <v>76</v>
      </c>
      <c r="B36">
        <v>6</v>
      </c>
      <c r="C36" s="1" t="s">
        <v>631</v>
      </c>
      <c r="D36" s="1" t="s">
        <v>632</v>
      </c>
      <c r="E36">
        <v>0</v>
      </c>
      <c r="F36">
        <v>300000</v>
      </c>
      <c r="G36" s="2">
        <v>44012</v>
      </c>
      <c r="H36" s="1" t="s">
        <v>546</v>
      </c>
      <c r="I36" s="1" t="s">
        <v>47</v>
      </c>
      <c r="J36" s="1" t="s">
        <v>32</v>
      </c>
      <c r="K36" s="1" t="s">
        <v>614</v>
      </c>
      <c r="L36" s="1" t="s">
        <v>25</v>
      </c>
      <c r="M36" s="1" t="s">
        <v>621</v>
      </c>
      <c r="N36" s="1"/>
    </row>
    <row r="37" spans="1:14" x14ac:dyDescent="0.25">
      <c r="A37" s="1" t="s">
        <v>76</v>
      </c>
      <c r="B37">
        <v>6</v>
      </c>
      <c r="C37" s="1" t="s">
        <v>633</v>
      </c>
      <c r="D37" s="1" t="s">
        <v>634</v>
      </c>
      <c r="E37">
        <v>0</v>
      </c>
      <c r="F37">
        <v>200000</v>
      </c>
      <c r="G37" s="2">
        <v>44012</v>
      </c>
      <c r="H37" s="1" t="s">
        <v>546</v>
      </c>
      <c r="I37" s="1" t="s">
        <v>47</v>
      </c>
      <c r="J37" s="1" t="s">
        <v>32</v>
      </c>
      <c r="K37" s="1" t="s">
        <v>614</v>
      </c>
      <c r="L37" s="1" t="s">
        <v>25</v>
      </c>
      <c r="M37" s="1" t="s">
        <v>621</v>
      </c>
      <c r="N37" s="1"/>
    </row>
    <row r="38" spans="1:14" x14ac:dyDescent="0.25">
      <c r="A38" s="1" t="s">
        <v>76</v>
      </c>
      <c r="B38">
        <v>6</v>
      </c>
      <c r="C38" s="1" t="s">
        <v>635</v>
      </c>
      <c r="D38" s="1" t="s">
        <v>636</v>
      </c>
      <c r="E38">
        <v>0</v>
      </c>
      <c r="F38">
        <v>200000</v>
      </c>
      <c r="G38" s="2">
        <v>44012</v>
      </c>
      <c r="H38" s="1" t="s">
        <v>546</v>
      </c>
      <c r="I38" s="1" t="s">
        <v>47</v>
      </c>
      <c r="J38" s="1" t="s">
        <v>32</v>
      </c>
      <c r="K38" s="1" t="s">
        <v>614</v>
      </c>
      <c r="L38" s="1" t="s">
        <v>25</v>
      </c>
      <c r="M38" s="1" t="s">
        <v>621</v>
      </c>
      <c r="N38" s="1"/>
    </row>
    <row r="39" spans="1:14" x14ac:dyDescent="0.25">
      <c r="A39" s="1" t="s">
        <v>76</v>
      </c>
      <c r="B39">
        <v>6</v>
      </c>
      <c r="C39" s="1" t="s">
        <v>637</v>
      </c>
      <c r="D39" s="1" t="s">
        <v>638</v>
      </c>
      <c r="E39">
        <v>0</v>
      </c>
      <c r="F39">
        <v>400000</v>
      </c>
      <c r="G39" s="2">
        <v>44012</v>
      </c>
      <c r="H39" s="1" t="s">
        <v>546</v>
      </c>
      <c r="I39" s="1" t="s">
        <v>47</v>
      </c>
      <c r="J39" s="1" t="s">
        <v>32</v>
      </c>
      <c r="K39" s="1" t="s">
        <v>614</v>
      </c>
      <c r="L39" s="1" t="s">
        <v>25</v>
      </c>
      <c r="M39" s="1" t="s">
        <v>621</v>
      </c>
      <c r="N39" s="1"/>
    </row>
    <row r="40" spans="1:14" x14ac:dyDescent="0.25">
      <c r="A40" s="1" t="s">
        <v>65</v>
      </c>
      <c r="B40">
        <v>12</v>
      </c>
      <c r="C40" s="1" t="s">
        <v>639</v>
      </c>
      <c r="D40" s="1" t="s">
        <v>640</v>
      </c>
      <c r="E40">
        <v>0</v>
      </c>
      <c r="F40">
        <v>300000</v>
      </c>
      <c r="G40" s="2">
        <v>44012</v>
      </c>
      <c r="H40" s="1" t="s">
        <v>546</v>
      </c>
      <c r="I40" s="1" t="s">
        <v>641</v>
      </c>
      <c r="J40" s="1" t="s">
        <v>642</v>
      </c>
      <c r="K40" s="1" t="s">
        <v>643</v>
      </c>
      <c r="L40" s="1" t="s">
        <v>25</v>
      </c>
      <c r="M40" s="1" t="s">
        <v>644</v>
      </c>
      <c r="N40" s="1"/>
    </row>
    <row r="41" spans="1:14" x14ac:dyDescent="0.25">
      <c r="A41" s="1" t="s">
        <v>65</v>
      </c>
      <c r="B41">
        <v>12</v>
      </c>
      <c r="C41" s="1" t="s">
        <v>645</v>
      </c>
      <c r="D41" s="1" t="s">
        <v>646</v>
      </c>
      <c r="E41">
        <v>500000</v>
      </c>
      <c r="F41">
        <v>50000</v>
      </c>
      <c r="G41" s="2">
        <v>43830</v>
      </c>
      <c r="H41" s="1" t="s">
        <v>546</v>
      </c>
      <c r="I41" s="1" t="s">
        <v>509</v>
      </c>
      <c r="J41" s="1" t="s">
        <v>131</v>
      </c>
      <c r="K41" s="1" t="s">
        <v>131</v>
      </c>
      <c r="L41" s="1" t="s">
        <v>25</v>
      </c>
      <c r="M41" s="1" t="s">
        <v>624</v>
      </c>
      <c r="N41" s="1"/>
    </row>
    <row r="42" spans="1:14" x14ac:dyDescent="0.25">
      <c r="A42" s="1" t="s">
        <v>65</v>
      </c>
      <c r="B42">
        <v>12</v>
      </c>
      <c r="C42" s="1" t="s">
        <v>647</v>
      </c>
      <c r="D42" s="1" t="s">
        <v>648</v>
      </c>
      <c r="E42">
        <v>1000000</v>
      </c>
      <c r="F42">
        <v>100000</v>
      </c>
      <c r="G42" s="2">
        <v>43738</v>
      </c>
      <c r="H42" s="1" t="s">
        <v>546</v>
      </c>
      <c r="I42" s="1" t="s">
        <v>509</v>
      </c>
      <c r="J42" s="1" t="s">
        <v>131</v>
      </c>
      <c r="K42" s="1" t="s">
        <v>131</v>
      </c>
      <c r="L42" s="1" t="s">
        <v>25</v>
      </c>
      <c r="M42" s="1" t="s">
        <v>624</v>
      </c>
      <c r="N42" s="1"/>
    </row>
    <row r="43" spans="1:14" x14ac:dyDescent="0.25">
      <c r="A43" s="1" t="s">
        <v>38</v>
      </c>
      <c r="B43">
        <v>10</v>
      </c>
      <c r="C43" s="1" t="s">
        <v>649</v>
      </c>
      <c r="D43" s="1" t="s">
        <v>650</v>
      </c>
      <c r="E43">
        <v>500000</v>
      </c>
      <c r="F43">
        <v>62000</v>
      </c>
      <c r="G43" s="2">
        <v>43738</v>
      </c>
      <c r="H43" s="1" t="s">
        <v>546</v>
      </c>
      <c r="I43" s="1" t="s">
        <v>509</v>
      </c>
      <c r="J43" s="1" t="s">
        <v>131</v>
      </c>
      <c r="K43" s="1" t="s">
        <v>131</v>
      </c>
      <c r="L43" s="1" t="s">
        <v>25</v>
      </c>
      <c r="M43" s="1" t="s">
        <v>624</v>
      </c>
      <c r="N43" s="1"/>
    </row>
    <row r="44" spans="1:14" x14ac:dyDescent="0.25">
      <c r="A44" s="1" t="s">
        <v>38</v>
      </c>
      <c r="B44">
        <v>10</v>
      </c>
      <c r="C44" s="1" t="s">
        <v>651</v>
      </c>
      <c r="D44" s="1" t="s">
        <v>652</v>
      </c>
      <c r="E44">
        <v>300000</v>
      </c>
      <c r="F44">
        <v>37500</v>
      </c>
      <c r="G44" s="2">
        <v>43738</v>
      </c>
      <c r="H44" s="1" t="s">
        <v>546</v>
      </c>
      <c r="I44" s="1" t="s">
        <v>509</v>
      </c>
      <c r="J44" s="1" t="s">
        <v>131</v>
      </c>
      <c r="K44" s="1" t="s">
        <v>131</v>
      </c>
      <c r="L44" s="1" t="s">
        <v>25</v>
      </c>
      <c r="M44" s="1" t="s">
        <v>624</v>
      </c>
      <c r="N44" s="1"/>
    </row>
    <row r="45" spans="1:14" x14ac:dyDescent="0.25">
      <c r="A45" s="1" t="s">
        <v>55</v>
      </c>
      <c r="B45">
        <v>3</v>
      </c>
      <c r="C45" s="1" t="s">
        <v>653</v>
      </c>
      <c r="D45" s="1" t="s">
        <v>654</v>
      </c>
      <c r="E45">
        <v>700000</v>
      </c>
      <c r="F45">
        <v>100000</v>
      </c>
      <c r="G45" s="2">
        <v>43830</v>
      </c>
      <c r="H45" s="1" t="s">
        <v>546</v>
      </c>
      <c r="I45" s="1" t="s">
        <v>47</v>
      </c>
      <c r="J45" s="1" t="s">
        <v>32</v>
      </c>
      <c r="K45" s="1" t="s">
        <v>614</v>
      </c>
      <c r="L45" s="1" t="s">
        <v>25</v>
      </c>
      <c r="M45" s="1" t="s">
        <v>621</v>
      </c>
      <c r="N45" s="1"/>
    </row>
    <row r="46" spans="1:14" x14ac:dyDescent="0.25">
      <c r="A46" s="1" t="s">
        <v>38</v>
      </c>
      <c r="B46">
        <v>10</v>
      </c>
      <c r="C46" s="1" t="s">
        <v>655</v>
      </c>
      <c r="D46" s="1" t="s">
        <v>656</v>
      </c>
      <c r="E46">
        <v>800000</v>
      </c>
      <c r="F46">
        <v>50000</v>
      </c>
      <c r="G46" s="2">
        <v>43738</v>
      </c>
      <c r="H46" s="1" t="s">
        <v>546</v>
      </c>
      <c r="I46" s="1" t="s">
        <v>509</v>
      </c>
      <c r="J46" s="1" t="s">
        <v>131</v>
      </c>
      <c r="K46" s="1" t="s">
        <v>131</v>
      </c>
      <c r="L46" s="1" t="s">
        <v>25</v>
      </c>
      <c r="M46" s="1" t="s">
        <v>624</v>
      </c>
      <c r="N46" s="1"/>
    </row>
    <row r="47" spans="1:14" x14ac:dyDescent="0.25">
      <c r="A47" s="1" t="s">
        <v>55</v>
      </c>
      <c r="B47">
        <v>3</v>
      </c>
      <c r="C47" s="1" t="s">
        <v>657</v>
      </c>
      <c r="D47" s="1" t="s">
        <v>32</v>
      </c>
      <c r="E47">
        <v>0</v>
      </c>
      <c r="F47">
        <v>500000</v>
      </c>
      <c r="G47" s="2">
        <v>43739</v>
      </c>
      <c r="H47" s="1" t="s">
        <v>591</v>
      </c>
      <c r="I47" s="1" t="s">
        <v>47</v>
      </c>
      <c r="J47" s="1" t="s">
        <v>32</v>
      </c>
      <c r="K47" s="1" t="s">
        <v>614</v>
      </c>
      <c r="L47" s="1" t="s">
        <v>25</v>
      </c>
      <c r="M47" s="1" t="s">
        <v>621</v>
      </c>
      <c r="N47" s="1"/>
    </row>
    <row r="48" spans="1:14" x14ac:dyDescent="0.25">
      <c r="A48" s="1" t="s">
        <v>65</v>
      </c>
      <c r="B48">
        <v>12</v>
      </c>
      <c r="C48" s="1" t="s">
        <v>658</v>
      </c>
      <c r="D48" s="1" t="s">
        <v>659</v>
      </c>
      <c r="E48">
        <v>1000000</v>
      </c>
      <c r="F48">
        <v>100000</v>
      </c>
      <c r="G48" s="2">
        <v>43830</v>
      </c>
      <c r="H48" s="1" t="s">
        <v>546</v>
      </c>
      <c r="I48" s="1" t="s">
        <v>47</v>
      </c>
      <c r="J48" s="1" t="s">
        <v>32</v>
      </c>
      <c r="K48" s="1" t="s">
        <v>614</v>
      </c>
      <c r="L48" s="1" t="s">
        <v>25</v>
      </c>
      <c r="M48" s="1" t="s">
        <v>621</v>
      </c>
      <c r="N48" s="1"/>
    </row>
    <row r="49" spans="1:14" x14ac:dyDescent="0.25">
      <c r="A49" s="1" t="s">
        <v>55</v>
      </c>
      <c r="B49">
        <v>3</v>
      </c>
      <c r="C49" s="1" t="s">
        <v>660</v>
      </c>
      <c r="D49" s="1" t="s">
        <v>661</v>
      </c>
      <c r="E49">
        <v>0</v>
      </c>
      <c r="F49">
        <v>50000</v>
      </c>
      <c r="G49" s="2">
        <v>43738</v>
      </c>
      <c r="H49" s="1" t="s">
        <v>618</v>
      </c>
      <c r="I49" s="1" t="s">
        <v>47</v>
      </c>
      <c r="J49" s="1" t="s">
        <v>32</v>
      </c>
      <c r="K49" s="1" t="s">
        <v>614</v>
      </c>
      <c r="L49" s="1" t="s">
        <v>25</v>
      </c>
      <c r="M49" s="1" t="s">
        <v>621</v>
      </c>
      <c r="N49" s="1"/>
    </row>
    <row r="50" spans="1:14" x14ac:dyDescent="0.25">
      <c r="A50" s="1" t="s">
        <v>65</v>
      </c>
      <c r="B50">
        <v>12</v>
      </c>
      <c r="C50" s="1" t="s">
        <v>662</v>
      </c>
      <c r="D50" s="1" t="s">
        <v>663</v>
      </c>
      <c r="E50">
        <v>0</v>
      </c>
      <c r="F50">
        <v>50000</v>
      </c>
      <c r="G50" s="2">
        <v>43921</v>
      </c>
      <c r="H50" s="1" t="s">
        <v>546</v>
      </c>
      <c r="I50" s="1" t="s">
        <v>35</v>
      </c>
      <c r="J50" s="1" t="s">
        <v>35</v>
      </c>
      <c r="K50" s="1" t="s">
        <v>564</v>
      </c>
      <c r="L50" s="1" t="s">
        <v>25</v>
      </c>
      <c r="M50" s="1" t="s">
        <v>664</v>
      </c>
      <c r="N50" s="1"/>
    </row>
  </sheetData>
  <phoneticPr fontId="2" type="noConversion"/>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04C71-CD7A-4E8C-8098-C9C27B263E07}">
  <dimension ref="A1:L10"/>
  <sheetViews>
    <sheetView topLeftCell="C1" workbookViewId="0">
      <pane ySplit="1" topLeftCell="A2" activePane="bottomLeft" state="frozen"/>
      <selection pane="bottomLeft" activeCell="K4" sqref="K4:L8"/>
    </sheetView>
  </sheetViews>
  <sheetFormatPr defaultRowHeight="15" x14ac:dyDescent="0.25"/>
  <cols>
    <col min="1" max="1" width="14.28515625" bestFit="1" customWidth="1"/>
    <col min="2" max="2" width="16.42578125" bestFit="1" customWidth="1"/>
    <col min="3" max="3" width="18.7109375" bestFit="1" customWidth="1"/>
    <col min="4" max="4" width="15" bestFit="1" customWidth="1"/>
    <col min="5" max="5" width="33.5703125" bestFit="1" customWidth="1"/>
    <col min="6" max="6" width="10.42578125" bestFit="1" customWidth="1"/>
    <col min="7" max="7" width="19.5703125" bestFit="1" customWidth="1"/>
    <col min="8" max="8" width="27" bestFit="1" customWidth="1"/>
    <col min="9" max="9" width="15.42578125" bestFit="1" customWidth="1"/>
    <col min="11" max="11" width="13.140625" bestFit="1" customWidth="1"/>
    <col min="12" max="12" width="14.85546875" bestFit="1" customWidth="1"/>
  </cols>
  <sheetData>
    <row r="1" spans="1:12" x14ac:dyDescent="0.25">
      <c r="A1" t="s">
        <v>1</v>
      </c>
      <c r="B1" t="s">
        <v>482</v>
      </c>
      <c r="C1" t="s">
        <v>483</v>
      </c>
      <c r="D1" t="s">
        <v>10</v>
      </c>
      <c r="E1" t="s">
        <v>9</v>
      </c>
      <c r="F1" t="s">
        <v>11</v>
      </c>
      <c r="G1" t="s">
        <v>12</v>
      </c>
      <c r="H1" t="s">
        <v>13</v>
      </c>
      <c r="I1" t="s">
        <v>17</v>
      </c>
    </row>
    <row r="2" spans="1:12" x14ac:dyDescent="0.25">
      <c r="A2" s="1" t="s">
        <v>18</v>
      </c>
      <c r="B2">
        <v>3</v>
      </c>
      <c r="C2" s="1" t="s">
        <v>484</v>
      </c>
      <c r="D2" s="1" t="s">
        <v>57</v>
      </c>
      <c r="E2" s="1" t="s">
        <v>33</v>
      </c>
      <c r="F2">
        <v>139240</v>
      </c>
      <c r="G2" s="2">
        <v>43663</v>
      </c>
      <c r="H2" s="1" t="s">
        <v>481</v>
      </c>
      <c r="I2" s="1" t="s">
        <v>25</v>
      </c>
    </row>
    <row r="3" spans="1:12" x14ac:dyDescent="0.25">
      <c r="A3" s="1" t="s">
        <v>18</v>
      </c>
      <c r="B3">
        <v>3</v>
      </c>
      <c r="C3" s="1" t="s">
        <v>484</v>
      </c>
      <c r="D3" s="1" t="s">
        <v>57</v>
      </c>
      <c r="E3" s="1" t="s">
        <v>33</v>
      </c>
      <c r="F3">
        <v>139240</v>
      </c>
      <c r="G3" s="2">
        <v>43486</v>
      </c>
      <c r="H3" s="1" t="s">
        <v>481</v>
      </c>
      <c r="I3" s="1" t="s">
        <v>25</v>
      </c>
      <c r="K3" s="43" t="s">
        <v>481</v>
      </c>
      <c r="L3" s="43"/>
    </row>
    <row r="4" spans="1:12" x14ac:dyDescent="0.25">
      <c r="A4" s="1" t="s">
        <v>29</v>
      </c>
      <c r="B4">
        <v>1</v>
      </c>
      <c r="C4" s="1" t="s">
        <v>20</v>
      </c>
      <c r="D4" s="1" t="s">
        <v>23</v>
      </c>
      <c r="E4" s="1" t="s">
        <v>485</v>
      </c>
      <c r="F4">
        <v>2200</v>
      </c>
      <c r="G4" s="2">
        <v>43819</v>
      </c>
      <c r="H4" s="1" t="s">
        <v>481</v>
      </c>
      <c r="I4" s="1" t="s">
        <v>25</v>
      </c>
      <c r="K4" s="7" t="s">
        <v>665</v>
      </c>
      <c r="L4" s="6" t="s">
        <v>668</v>
      </c>
    </row>
    <row r="5" spans="1:12" x14ac:dyDescent="0.25">
      <c r="A5" s="1" t="s">
        <v>36</v>
      </c>
      <c r="B5">
        <v>1</v>
      </c>
      <c r="C5" s="1" t="s">
        <v>20</v>
      </c>
      <c r="D5" s="1" t="s">
        <v>23</v>
      </c>
      <c r="E5" s="1" t="s">
        <v>485</v>
      </c>
      <c r="F5">
        <v>4500</v>
      </c>
      <c r="G5" s="2">
        <v>43490</v>
      </c>
      <c r="H5" s="1" t="s">
        <v>481</v>
      </c>
      <c r="I5" s="1" t="s">
        <v>25</v>
      </c>
      <c r="K5" s="8" t="s">
        <v>57</v>
      </c>
      <c r="L5" s="9">
        <v>396480</v>
      </c>
    </row>
    <row r="6" spans="1:12" x14ac:dyDescent="0.25">
      <c r="A6" s="1" t="s">
        <v>41</v>
      </c>
      <c r="B6">
        <v>3</v>
      </c>
      <c r="C6" s="1" t="s">
        <v>484</v>
      </c>
      <c r="D6" s="1" t="s">
        <v>57</v>
      </c>
      <c r="E6" s="1" t="s">
        <v>33</v>
      </c>
      <c r="F6">
        <v>118000</v>
      </c>
      <c r="G6" s="2">
        <v>43539</v>
      </c>
      <c r="H6" s="1" t="s">
        <v>481</v>
      </c>
      <c r="I6" s="1" t="s">
        <v>25</v>
      </c>
      <c r="K6" s="8" t="s">
        <v>28</v>
      </c>
      <c r="L6" s="9">
        <v>100000</v>
      </c>
    </row>
    <row r="7" spans="1:12" x14ac:dyDescent="0.25">
      <c r="A7" s="1" t="s">
        <v>44</v>
      </c>
      <c r="B7">
        <v>1</v>
      </c>
      <c r="C7" s="1" t="s">
        <v>20</v>
      </c>
      <c r="D7" s="1" t="s">
        <v>23</v>
      </c>
      <c r="E7" s="1" t="s">
        <v>485</v>
      </c>
      <c r="F7">
        <v>2800</v>
      </c>
      <c r="G7" s="2">
        <v>43613</v>
      </c>
      <c r="H7" s="1" t="s">
        <v>481</v>
      </c>
      <c r="I7" s="1" t="s">
        <v>25</v>
      </c>
      <c r="K7" s="8" t="s">
        <v>23</v>
      </c>
      <c r="L7" s="9">
        <v>18051</v>
      </c>
    </row>
    <row r="8" spans="1:12" x14ac:dyDescent="0.25">
      <c r="A8" s="1" t="s">
        <v>48</v>
      </c>
      <c r="B8">
        <v>1</v>
      </c>
      <c r="C8" s="1" t="s">
        <v>20</v>
      </c>
      <c r="D8" s="1" t="s">
        <v>23</v>
      </c>
      <c r="E8" s="1" t="s">
        <v>485</v>
      </c>
      <c r="F8">
        <v>3241</v>
      </c>
      <c r="G8" s="2">
        <v>43490</v>
      </c>
      <c r="H8" s="1" t="s">
        <v>481</v>
      </c>
      <c r="I8" s="1" t="s">
        <v>25</v>
      </c>
      <c r="K8" s="8" t="s">
        <v>667</v>
      </c>
      <c r="L8" s="9">
        <v>514531</v>
      </c>
    </row>
    <row r="9" spans="1:12" x14ac:dyDescent="0.25">
      <c r="A9" s="1" t="s">
        <v>50</v>
      </c>
      <c r="B9">
        <v>2</v>
      </c>
      <c r="C9" s="1" t="s">
        <v>27</v>
      </c>
      <c r="D9" s="1" t="s">
        <v>28</v>
      </c>
      <c r="E9" s="1" t="s">
        <v>35</v>
      </c>
      <c r="F9">
        <v>100000</v>
      </c>
      <c r="G9" s="2">
        <v>43565</v>
      </c>
      <c r="H9" s="1" t="s">
        <v>481</v>
      </c>
      <c r="I9" s="1" t="s">
        <v>25</v>
      </c>
    </row>
    <row r="10" spans="1:12" x14ac:dyDescent="0.25">
      <c r="A10" s="1" t="s">
        <v>54</v>
      </c>
      <c r="B10">
        <v>1</v>
      </c>
      <c r="C10" s="1" t="s">
        <v>20</v>
      </c>
      <c r="D10" s="1" t="s">
        <v>23</v>
      </c>
      <c r="E10" s="1" t="s">
        <v>485</v>
      </c>
      <c r="F10">
        <v>5310</v>
      </c>
      <c r="G10" s="2">
        <v>43805</v>
      </c>
      <c r="H10" s="1" t="s">
        <v>481</v>
      </c>
      <c r="I10" s="1" t="s">
        <v>25</v>
      </c>
    </row>
  </sheetData>
  <mergeCells count="1">
    <mergeCell ref="K3:L3"/>
  </mergeCells>
  <phoneticPr fontId="2" type="noConversion"/>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7D31-8485-455D-9D9F-5A000BE19453}">
  <dimension ref="A1:O5"/>
  <sheetViews>
    <sheetView topLeftCell="F1" workbookViewId="0">
      <selection activeCell="L1" sqref="L1:O4"/>
    </sheetView>
  </sheetViews>
  <sheetFormatPr defaultRowHeight="15" x14ac:dyDescent="0.25"/>
  <cols>
    <col min="1" max="1" width="11.28515625" bestFit="1" customWidth="1"/>
    <col min="2" max="2" width="12" bestFit="1" customWidth="1"/>
    <col min="3" max="3" width="11.28515625" bestFit="1" customWidth="1"/>
    <col min="4" max="4" width="12.7109375" bestFit="1" customWidth="1"/>
    <col min="5" max="5" width="11.28515625" bestFit="1" customWidth="1"/>
    <col min="6" max="6" width="15.140625" bestFit="1" customWidth="1"/>
    <col min="7" max="7" width="18.7109375" bestFit="1" customWidth="1"/>
    <col min="8" max="8" width="23" bestFit="1" customWidth="1"/>
    <col min="9" max="9" width="22.42578125" bestFit="1" customWidth="1"/>
    <col min="10" max="10" width="22.5703125" bestFit="1" customWidth="1"/>
    <col min="11" max="11" width="13.7109375" bestFit="1" customWidth="1"/>
    <col min="12" max="12" width="13.7109375" customWidth="1"/>
    <col min="13" max="13" width="19.7109375" bestFit="1" customWidth="1"/>
    <col min="14" max="14" width="19.7109375" customWidth="1"/>
    <col min="15" max="15" width="14.85546875" bestFit="1" customWidth="1"/>
  </cols>
  <sheetData>
    <row r="1" spans="1:15" x14ac:dyDescent="0.25">
      <c r="A1" s="7" t="s">
        <v>852</v>
      </c>
      <c r="B1" s="6" t="s">
        <v>853</v>
      </c>
      <c r="C1" s="7" t="s">
        <v>481</v>
      </c>
      <c r="D1" s="6" t="s">
        <v>854</v>
      </c>
      <c r="E1" s="7" t="s">
        <v>499</v>
      </c>
      <c r="F1" s="6" t="s">
        <v>855</v>
      </c>
      <c r="G1" s="4" t="s">
        <v>812</v>
      </c>
      <c r="H1" t="s">
        <v>811</v>
      </c>
      <c r="I1" t="s">
        <v>810</v>
      </c>
      <c r="J1" t="s">
        <v>857</v>
      </c>
      <c r="K1" t="s">
        <v>856</v>
      </c>
      <c r="L1" t="s">
        <v>860</v>
      </c>
      <c r="M1" t="s">
        <v>858</v>
      </c>
      <c r="N1" t="s">
        <v>864</v>
      </c>
      <c r="O1" t="s">
        <v>859</v>
      </c>
    </row>
    <row r="2" spans="1:15" x14ac:dyDescent="0.25">
      <c r="A2" s="8" t="s">
        <v>57</v>
      </c>
      <c r="B2" s="9">
        <v>12644773.299999993</v>
      </c>
      <c r="C2" s="8" t="s">
        <v>57</v>
      </c>
      <c r="D2" s="9">
        <v>396480</v>
      </c>
      <c r="E2" s="8" t="s">
        <v>57</v>
      </c>
      <c r="F2" s="9">
        <v>2853842</v>
      </c>
      <c r="G2" s="1">
        <v>19673793</v>
      </c>
      <c r="H2" s="1">
        <v>20083111</v>
      </c>
      <c r="I2" s="1">
        <v>12319455</v>
      </c>
      <c r="J2" t="str">
        <f>A2</f>
        <v>Cross Sell</v>
      </c>
      <c r="K2">
        <f>GETPIVOTDATA("Amount",$A$1,"income_class","Cross Sell")+GETPIVOTDATA("Amount",$C$1,"income_class","Cross Sell")</f>
        <v>13041253.299999993</v>
      </c>
      <c r="L2" t="s">
        <v>861</v>
      </c>
      <c r="M2" s="42">
        <v>0.64936419960035041</v>
      </c>
      <c r="N2" s="42" t="s">
        <v>865</v>
      </c>
      <c r="O2" s="42">
        <v>0.14210158973876108</v>
      </c>
    </row>
    <row r="3" spans="1:15" x14ac:dyDescent="0.25">
      <c r="A3" s="8" t="s">
        <v>28</v>
      </c>
      <c r="B3" s="9">
        <v>3431629.3099999982</v>
      </c>
      <c r="C3" s="8" t="s">
        <v>28</v>
      </c>
      <c r="D3" s="9">
        <v>100000</v>
      </c>
      <c r="E3" s="8" t="s">
        <v>28</v>
      </c>
      <c r="F3" s="9">
        <v>569815</v>
      </c>
      <c r="J3" t="str">
        <f>A3</f>
        <v>New</v>
      </c>
      <c r="K3">
        <f>GETPIVOTDATA("Amount",$A$1,"income_class","New")+GETPIVOTDATA("Amount",$C$1,"income_class","New")</f>
        <v>3531629.3099999982</v>
      </c>
      <c r="L3" t="s">
        <v>862</v>
      </c>
      <c r="M3" s="42">
        <v>0.17950932542596124</v>
      </c>
      <c r="N3" s="42" t="s">
        <v>866</v>
      </c>
      <c r="O3" s="42">
        <v>2.8963149098905329E-2</v>
      </c>
    </row>
    <row r="4" spans="1:15" x14ac:dyDescent="0.25">
      <c r="A4" s="8" t="s">
        <v>23</v>
      </c>
      <c r="B4" s="9">
        <v>18489219.640000019</v>
      </c>
      <c r="C4" s="8" t="s">
        <v>23</v>
      </c>
      <c r="D4" s="9">
        <v>18051</v>
      </c>
      <c r="E4" s="8" t="s">
        <v>23</v>
      </c>
      <c r="F4" s="9">
        <v>8244310</v>
      </c>
      <c r="J4" t="str">
        <f>A4</f>
        <v>Renewal</v>
      </c>
      <c r="K4">
        <f>GETPIVOTDATA("Amount",$A$1,"income_class","Renewal")+GETPIVOTDATA("Amount",$C$1,"income_class","Renewal")</f>
        <v>18507270.640000019</v>
      </c>
      <c r="L4" t="s">
        <v>863</v>
      </c>
      <c r="M4" s="42">
        <v>1.502279982353117</v>
      </c>
      <c r="N4" s="42" t="s">
        <v>867</v>
      </c>
      <c r="O4" s="42">
        <v>0.66921061037196861</v>
      </c>
    </row>
    <row r="5" spans="1:15" x14ac:dyDescent="0.25">
      <c r="A5" s="8" t="s">
        <v>667</v>
      </c>
      <c r="B5" s="9">
        <v>34565622.250000015</v>
      </c>
      <c r="C5" s="8" t="s">
        <v>667</v>
      </c>
      <c r="D5" s="9">
        <v>514531</v>
      </c>
      <c r="E5" s="8" t="s">
        <v>667</v>
      </c>
      <c r="F5" s="9">
        <v>11667967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402F8-32CE-4048-99E5-FF1C305A0E54}">
  <dimension ref="A1:D4"/>
  <sheetViews>
    <sheetView workbookViewId="0">
      <selection activeCell="F5" sqref="F5"/>
    </sheetView>
  </sheetViews>
  <sheetFormatPr defaultRowHeight="15" x14ac:dyDescent="0.25"/>
  <cols>
    <col min="1" max="1" width="20.42578125" bestFit="1" customWidth="1"/>
    <col min="2" max="2" width="19.7109375" bestFit="1" customWidth="1"/>
    <col min="3" max="3" width="20" bestFit="1" customWidth="1"/>
    <col min="4" max="4" width="14.85546875" bestFit="1" customWidth="1"/>
  </cols>
  <sheetData>
    <row r="1" spans="1:4" x14ac:dyDescent="0.25">
      <c r="A1" t="s">
        <v>860</v>
      </c>
      <c r="B1" t="s">
        <v>858</v>
      </c>
      <c r="C1" t="s">
        <v>864</v>
      </c>
      <c r="D1" t="s">
        <v>859</v>
      </c>
    </row>
    <row r="2" spans="1:4" x14ac:dyDescent="0.25">
      <c r="A2" t="s">
        <v>861</v>
      </c>
      <c r="B2" s="42">
        <v>0.64936419960035041</v>
      </c>
      <c r="C2" s="42" t="s">
        <v>865</v>
      </c>
      <c r="D2" s="42">
        <v>0.14210158973876108</v>
      </c>
    </row>
    <row r="3" spans="1:4" x14ac:dyDescent="0.25">
      <c r="A3" t="s">
        <v>862</v>
      </c>
      <c r="B3" s="42">
        <v>0.17950932542596124</v>
      </c>
      <c r="C3" s="42" t="s">
        <v>866</v>
      </c>
      <c r="D3" s="42">
        <v>2.8963149098905329E-2</v>
      </c>
    </row>
    <row r="4" spans="1:4" x14ac:dyDescent="0.25">
      <c r="A4" t="s">
        <v>863</v>
      </c>
      <c r="B4" s="42">
        <v>1.502279982353117</v>
      </c>
      <c r="C4" s="42" t="s">
        <v>867</v>
      </c>
      <c r="D4" s="42">
        <v>0.66921061037196861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0921-CADD-45DF-8F6D-7AF4A619DA1E}">
  <dimension ref="A2:M376"/>
  <sheetViews>
    <sheetView topLeftCell="A295" zoomScaleNormal="100" workbookViewId="0">
      <selection activeCell="D21" sqref="D21"/>
    </sheetView>
  </sheetViews>
  <sheetFormatPr defaultRowHeight="15" x14ac:dyDescent="0.25"/>
  <cols>
    <col min="1" max="1" width="13.140625" bestFit="1" customWidth="1"/>
    <col min="2" max="2" width="14.85546875" bestFit="1" customWidth="1"/>
    <col min="3" max="3" width="23.28515625" bestFit="1" customWidth="1"/>
    <col min="4" max="4" width="18" bestFit="1" customWidth="1"/>
    <col min="5" max="5" width="22.7109375" bestFit="1" customWidth="1"/>
    <col min="6" max="6" width="22.42578125" bestFit="1" customWidth="1"/>
    <col min="7" max="7" width="16" customWidth="1"/>
    <col min="8" max="8" width="20.28515625" customWidth="1"/>
    <col min="10" max="11" width="17.140625" customWidth="1"/>
  </cols>
  <sheetData>
    <row r="2" spans="1:12" ht="38.25" customHeight="1" x14ac:dyDescent="0.25">
      <c r="A2" s="45" t="s">
        <v>809</v>
      </c>
      <c r="B2" s="46"/>
      <c r="C2" s="46"/>
      <c r="D2" s="46"/>
      <c r="E2" s="46"/>
      <c r="F2" s="46"/>
      <c r="G2" s="46"/>
      <c r="H2" s="46"/>
      <c r="I2" s="46"/>
      <c r="J2" s="46"/>
      <c r="K2" s="46"/>
      <c r="L2" s="46"/>
    </row>
    <row r="3" spans="1:12" ht="14.25" customHeight="1" x14ac:dyDescent="0.25">
      <c r="A3" s="47"/>
      <c r="B3" s="47"/>
      <c r="C3" s="47"/>
      <c r="D3" s="47"/>
      <c r="E3" s="47"/>
      <c r="F3" s="47"/>
      <c r="G3" s="47"/>
      <c r="H3" s="47"/>
      <c r="I3" s="47"/>
      <c r="J3" s="47"/>
      <c r="K3" s="47"/>
      <c r="L3" s="47"/>
    </row>
    <row r="4" spans="1:12" ht="15.75" thickBot="1" x14ac:dyDescent="0.3">
      <c r="A4" s="50" t="s">
        <v>0</v>
      </c>
      <c r="B4" s="50"/>
      <c r="C4" s="19"/>
      <c r="D4" s="50" t="s">
        <v>481</v>
      </c>
      <c r="E4" s="50"/>
      <c r="F4" s="19"/>
      <c r="G4" s="50" t="s">
        <v>809</v>
      </c>
      <c r="H4" s="50"/>
      <c r="I4" s="19"/>
      <c r="J4" s="51" t="s">
        <v>499</v>
      </c>
      <c r="K4" s="52"/>
      <c r="L4" s="23"/>
    </row>
    <row r="5" spans="1:12" ht="15.75" thickBot="1" x14ac:dyDescent="0.3">
      <c r="A5" s="30" t="s">
        <v>665</v>
      </c>
      <c r="B5" s="38" t="s">
        <v>668</v>
      </c>
      <c r="C5" s="19"/>
      <c r="D5" s="7" t="s">
        <v>665</v>
      </c>
      <c r="E5" s="6" t="s">
        <v>668</v>
      </c>
      <c r="F5" s="19"/>
      <c r="G5" s="6" t="str">
        <f>A6</f>
        <v>Cross Sell</v>
      </c>
      <c r="H5" s="6">
        <f>GETPIVOTDATA("Amount",$A$5,"income_class","Cross Sell")+GETPIVOTDATA("Amount",$D$5,"income_class","Cross Sell")</f>
        <v>13041253.299999993</v>
      </c>
      <c r="I5" s="19"/>
      <c r="J5" s="7" t="s">
        <v>665</v>
      </c>
      <c r="K5" s="6" t="s">
        <v>668</v>
      </c>
      <c r="L5" s="23"/>
    </row>
    <row r="6" spans="1:12" x14ac:dyDescent="0.25">
      <c r="A6" s="31" t="s">
        <v>57</v>
      </c>
      <c r="B6" s="35">
        <v>12644773.299999993</v>
      </c>
      <c r="C6" s="19"/>
      <c r="D6" s="8" t="s">
        <v>57</v>
      </c>
      <c r="E6" s="9">
        <v>396480</v>
      </c>
      <c r="F6" s="19"/>
      <c r="G6" s="6" t="str">
        <f>A7</f>
        <v>New</v>
      </c>
      <c r="H6" s="6">
        <f>GETPIVOTDATA("Amount",$A$5,"income_class","New")+GETPIVOTDATA("Amount",$D$5,"income_class","New")</f>
        <v>3531629.3099999982</v>
      </c>
      <c r="I6" s="19"/>
      <c r="J6" s="8" t="s">
        <v>57</v>
      </c>
      <c r="K6" s="9">
        <v>2853842</v>
      </c>
      <c r="L6" s="23"/>
    </row>
    <row r="7" spans="1:12" x14ac:dyDescent="0.25">
      <c r="A7" s="32" t="s">
        <v>28</v>
      </c>
      <c r="B7" s="36">
        <v>3431629.3099999982</v>
      </c>
      <c r="C7" s="19"/>
      <c r="D7" s="8" t="s">
        <v>28</v>
      </c>
      <c r="E7" s="9">
        <v>100000</v>
      </c>
      <c r="F7" s="19"/>
      <c r="G7" s="6" t="str">
        <f>A8</f>
        <v>Renewal</v>
      </c>
      <c r="H7" s="6">
        <f>GETPIVOTDATA("Amount",$A$5,"income_class","Renewal")+GETPIVOTDATA("Amount",$D$5,"income_class","Renewal")</f>
        <v>18507270.640000019</v>
      </c>
      <c r="I7" s="19"/>
      <c r="J7" s="8" t="s">
        <v>28</v>
      </c>
      <c r="K7" s="9">
        <v>569815</v>
      </c>
      <c r="L7" s="23"/>
    </row>
    <row r="8" spans="1:12" ht="15.75" thickBot="1" x14ac:dyDescent="0.3">
      <c r="A8" s="33" t="s">
        <v>23</v>
      </c>
      <c r="B8" s="36">
        <v>18489219.640000019</v>
      </c>
      <c r="C8" s="19"/>
      <c r="D8" s="8" t="s">
        <v>23</v>
      </c>
      <c r="E8" s="9">
        <v>18051</v>
      </c>
      <c r="F8" s="19"/>
      <c r="G8" s="6"/>
      <c r="H8" s="6"/>
      <c r="I8" s="19"/>
      <c r="J8" s="8" t="s">
        <v>23</v>
      </c>
      <c r="K8" s="9">
        <v>8244310</v>
      </c>
      <c r="L8" s="23"/>
    </row>
    <row r="9" spans="1:12" ht="15.75" thickBot="1" x14ac:dyDescent="0.3">
      <c r="A9" s="34" t="s">
        <v>667</v>
      </c>
      <c r="B9" s="37">
        <v>34565622.250000015</v>
      </c>
      <c r="C9" s="19"/>
      <c r="D9" s="8" t="s">
        <v>667</v>
      </c>
      <c r="E9" s="9">
        <v>514531</v>
      </c>
      <c r="F9" s="19"/>
      <c r="G9" s="6"/>
      <c r="H9" s="6"/>
      <c r="I9" s="19"/>
      <c r="J9" s="8" t="s">
        <v>667</v>
      </c>
      <c r="K9" s="9">
        <v>11667967</v>
      </c>
      <c r="L9" s="23"/>
    </row>
    <row r="10" spans="1:12" x14ac:dyDescent="0.25">
      <c r="A10" s="22"/>
      <c r="B10" s="19"/>
      <c r="C10" s="19"/>
      <c r="D10" s="19"/>
      <c r="E10" s="19"/>
      <c r="F10" s="19"/>
      <c r="G10" s="19"/>
      <c r="H10" s="19"/>
      <c r="I10" s="19"/>
      <c r="J10" s="19"/>
      <c r="K10" s="19"/>
      <c r="L10" s="23"/>
    </row>
    <row r="11" spans="1:12" x14ac:dyDescent="0.25">
      <c r="A11" s="22"/>
      <c r="B11" s="19"/>
      <c r="C11" s="19"/>
      <c r="D11" s="19"/>
      <c r="E11" s="19"/>
      <c r="F11" s="19"/>
      <c r="G11" s="19"/>
      <c r="H11" s="19"/>
      <c r="I11" s="19"/>
      <c r="J11" s="19"/>
      <c r="K11" s="19"/>
      <c r="L11" s="23"/>
    </row>
    <row r="12" spans="1:12" x14ac:dyDescent="0.25">
      <c r="A12" s="22"/>
      <c r="B12" s="19"/>
      <c r="C12" s="19"/>
      <c r="D12" s="19"/>
      <c r="E12" s="19"/>
      <c r="F12" s="19"/>
      <c r="G12" s="19"/>
      <c r="H12" s="19"/>
      <c r="I12" s="19"/>
      <c r="J12" s="19"/>
      <c r="K12" s="19"/>
      <c r="L12" s="23"/>
    </row>
    <row r="13" spans="1:12" x14ac:dyDescent="0.25">
      <c r="A13" s="22"/>
      <c r="B13" s="19"/>
      <c r="C13" s="19"/>
      <c r="D13" s="55" t="s">
        <v>813</v>
      </c>
      <c r="E13" s="55"/>
      <c r="F13" s="55"/>
      <c r="G13" s="19"/>
      <c r="H13" s="19"/>
      <c r="I13" s="19"/>
      <c r="J13" s="19"/>
      <c r="K13" s="19"/>
      <c r="L13" s="23"/>
    </row>
    <row r="14" spans="1:12" x14ac:dyDescent="0.25">
      <c r="A14" s="22"/>
      <c r="B14" s="19"/>
      <c r="C14" s="19"/>
      <c r="D14" s="10" t="s">
        <v>812</v>
      </c>
      <c r="E14" s="11" t="s">
        <v>811</v>
      </c>
      <c r="F14" s="11" t="s">
        <v>810</v>
      </c>
      <c r="G14" s="19"/>
      <c r="H14" s="19"/>
      <c r="I14" s="19"/>
      <c r="J14" s="19"/>
      <c r="K14" s="19"/>
      <c r="L14" s="23"/>
    </row>
    <row r="15" spans="1:12" x14ac:dyDescent="0.25">
      <c r="A15" s="22"/>
      <c r="B15" s="19"/>
      <c r="C15" s="19"/>
      <c r="D15" s="12">
        <v>19673793</v>
      </c>
      <c r="E15" s="12">
        <v>20083111</v>
      </c>
      <c r="F15" s="12">
        <v>12319455</v>
      </c>
      <c r="G15" s="19"/>
      <c r="H15" s="19"/>
      <c r="I15" s="19"/>
      <c r="J15" s="19"/>
      <c r="K15" s="19"/>
      <c r="L15" s="23"/>
    </row>
    <row r="16" spans="1:12" x14ac:dyDescent="0.25">
      <c r="A16" s="22"/>
      <c r="B16" s="19"/>
      <c r="C16" s="19"/>
      <c r="D16" s="19"/>
      <c r="E16" s="19"/>
      <c r="F16" s="19"/>
      <c r="G16" s="19"/>
      <c r="H16" s="19"/>
      <c r="I16" s="19"/>
      <c r="J16" s="19"/>
      <c r="K16" s="19"/>
      <c r="L16" s="23"/>
    </row>
    <row r="17" spans="1:12" x14ac:dyDescent="0.25">
      <c r="A17" s="22"/>
      <c r="B17" s="19"/>
      <c r="C17" s="19"/>
      <c r="D17" s="19"/>
      <c r="E17" s="19"/>
      <c r="F17" s="19"/>
      <c r="G17" s="19"/>
      <c r="H17" s="19"/>
      <c r="I17" s="19"/>
      <c r="J17" s="19"/>
      <c r="K17" s="19"/>
      <c r="L17" s="23"/>
    </row>
    <row r="18" spans="1:12" ht="18.75" x14ac:dyDescent="0.4">
      <c r="A18" s="22"/>
      <c r="B18" s="19"/>
      <c r="C18" s="19"/>
      <c r="D18" s="56" t="s">
        <v>814</v>
      </c>
      <c r="E18" s="56"/>
      <c r="F18" s="56"/>
      <c r="G18" s="19"/>
      <c r="H18" s="19"/>
      <c r="I18" s="19"/>
      <c r="J18" s="19"/>
      <c r="K18" s="19"/>
      <c r="L18" s="23"/>
    </row>
    <row r="19" spans="1:12" x14ac:dyDescent="0.25">
      <c r="A19" s="22"/>
      <c r="B19" s="19"/>
      <c r="C19" s="19"/>
      <c r="D19" s="19"/>
      <c r="E19" s="19"/>
      <c r="F19" s="19"/>
      <c r="G19" s="19"/>
      <c r="H19" s="19"/>
      <c r="I19" s="19"/>
      <c r="J19" s="19"/>
      <c r="K19" s="19"/>
      <c r="L19" s="23"/>
    </row>
    <row r="20" spans="1:12" x14ac:dyDescent="0.25">
      <c r="A20" s="22"/>
      <c r="B20" s="19"/>
      <c r="C20" s="19"/>
      <c r="D20" s="13" t="s">
        <v>815</v>
      </c>
      <c r="E20" s="48" t="s">
        <v>816</v>
      </c>
      <c r="F20" s="48"/>
      <c r="G20" s="19"/>
      <c r="H20" s="19"/>
      <c r="I20" s="19"/>
      <c r="J20" s="19"/>
      <c r="K20" s="19"/>
      <c r="L20" s="23"/>
    </row>
    <row r="21" spans="1:12" ht="18.75" customHeight="1" x14ac:dyDescent="0.25">
      <c r="A21" s="22"/>
      <c r="B21" s="19"/>
      <c r="C21" s="19"/>
      <c r="D21" s="14">
        <f>H5/GETPIVOTDATA("Sum of Cross sell bugdet",$D$14)</f>
        <v>0.64936419960035041</v>
      </c>
      <c r="E21" s="49">
        <f>GETPIVOTDATA("Amount",$J$5,"income_class","Cross Sell")/GETPIVOTDATA("Sum of Cross sell bugdet",$D$14)</f>
        <v>0.14210158973876108</v>
      </c>
      <c r="F21" s="49"/>
      <c r="G21" s="19"/>
      <c r="H21" s="19"/>
      <c r="I21" s="19"/>
      <c r="J21" s="19"/>
      <c r="K21" s="19"/>
      <c r="L21" s="23"/>
    </row>
    <row r="22" spans="1:12" x14ac:dyDescent="0.25">
      <c r="A22" s="22"/>
      <c r="B22" s="19"/>
      <c r="C22" s="19"/>
      <c r="D22" s="24"/>
      <c r="E22" s="24"/>
      <c r="F22" s="24"/>
      <c r="G22" s="19"/>
      <c r="H22" s="19"/>
      <c r="I22" s="19"/>
      <c r="J22" s="19"/>
      <c r="K22" s="19"/>
      <c r="L22" s="23"/>
    </row>
    <row r="23" spans="1:12" x14ac:dyDescent="0.25">
      <c r="A23" s="22"/>
      <c r="B23" s="19"/>
      <c r="C23" s="19"/>
      <c r="D23" s="13" t="s">
        <v>817</v>
      </c>
      <c r="E23" s="48" t="s">
        <v>818</v>
      </c>
      <c r="F23" s="48"/>
      <c r="G23" s="19"/>
      <c r="H23" s="19"/>
      <c r="I23" s="19"/>
      <c r="J23" s="19"/>
      <c r="K23" s="19"/>
      <c r="L23" s="23"/>
    </row>
    <row r="24" spans="1:12" ht="20.25" customHeight="1" x14ac:dyDescent="0.25">
      <c r="A24" s="22"/>
      <c r="B24" s="19"/>
      <c r="C24" s="19"/>
      <c r="D24" s="14">
        <f>H6/GETPIVOTDATA("Sum of New Budget",$D$14)</f>
        <v>0.17950932542596124</v>
      </c>
      <c r="E24" s="53">
        <f>GETPIVOTDATA("Amount",$J$5,"income_class","New")/GETPIVOTDATA("Sum of New Budget",$D$14)</f>
        <v>2.8963149098905329E-2</v>
      </c>
      <c r="F24" s="54"/>
      <c r="G24" s="19"/>
      <c r="H24" s="19"/>
      <c r="I24" s="19"/>
      <c r="J24" s="19"/>
      <c r="K24" s="19"/>
      <c r="L24" s="23"/>
    </row>
    <row r="25" spans="1:12" x14ac:dyDescent="0.25">
      <c r="A25" s="22"/>
      <c r="B25" s="19"/>
      <c r="C25" s="19"/>
      <c r="D25" s="24"/>
      <c r="E25" s="24"/>
      <c r="F25" s="24"/>
      <c r="G25" s="19"/>
      <c r="H25" s="19"/>
      <c r="I25" s="19"/>
      <c r="J25" s="19"/>
      <c r="K25" s="19"/>
      <c r="L25" s="23"/>
    </row>
    <row r="26" spans="1:12" x14ac:dyDescent="0.25">
      <c r="A26" s="22"/>
      <c r="B26" s="19"/>
      <c r="C26" s="19"/>
      <c r="D26" s="13" t="s">
        <v>819</v>
      </c>
      <c r="E26" s="48" t="s">
        <v>820</v>
      </c>
      <c r="F26" s="48"/>
      <c r="G26" s="19"/>
      <c r="H26" s="19"/>
      <c r="I26" s="19"/>
      <c r="J26" s="19"/>
      <c r="K26" s="19"/>
      <c r="L26" s="23"/>
    </row>
    <row r="27" spans="1:12" ht="21.75" customHeight="1" x14ac:dyDescent="0.25">
      <c r="A27" s="22"/>
      <c r="B27" s="19"/>
      <c r="C27" s="19"/>
      <c r="D27" s="15">
        <f>H7/GETPIVOTDATA("Sum of Renewal Budget",$D$14)</f>
        <v>1.502279982353117</v>
      </c>
      <c r="E27" s="53">
        <f>GETPIVOTDATA("Amount",$J$5,"income_class","Renewal")/GETPIVOTDATA("Sum of Renewal Budget",$D$14)</f>
        <v>0.66921061037196861</v>
      </c>
      <c r="F27" s="54"/>
      <c r="G27" s="19"/>
      <c r="H27" s="19"/>
      <c r="I27" s="19"/>
      <c r="J27" s="19"/>
      <c r="K27" s="19"/>
      <c r="L27" s="23"/>
    </row>
    <row r="28" spans="1:12" x14ac:dyDescent="0.25">
      <c r="A28" s="22"/>
      <c r="B28" s="19"/>
      <c r="C28" s="19"/>
      <c r="D28" s="19"/>
      <c r="E28" s="19"/>
      <c r="F28" s="19"/>
      <c r="G28" s="19"/>
      <c r="H28" s="19"/>
      <c r="I28" s="19"/>
      <c r="J28" s="19"/>
      <c r="K28" s="19"/>
      <c r="L28" s="23"/>
    </row>
    <row r="29" spans="1:12" ht="15.75" thickBot="1" x14ac:dyDescent="0.3">
      <c r="A29" s="25"/>
      <c r="B29" s="26"/>
      <c r="C29" s="26"/>
      <c r="D29" s="26"/>
      <c r="E29" s="26"/>
      <c r="F29" s="26"/>
      <c r="G29" s="26"/>
      <c r="H29" s="26"/>
      <c r="I29" s="26"/>
      <c r="J29" s="26"/>
      <c r="K29" s="26"/>
      <c r="L29" s="27"/>
    </row>
    <row r="33" spans="1:8" ht="15.75" thickBot="1" x14ac:dyDescent="0.3"/>
    <row r="34" spans="1:8" x14ac:dyDescent="0.25">
      <c r="A34" s="16"/>
      <c r="B34" s="60"/>
      <c r="C34" s="60"/>
      <c r="D34" s="60"/>
      <c r="E34" s="60"/>
      <c r="F34" s="17"/>
      <c r="G34" s="17"/>
      <c r="H34" s="18"/>
    </row>
    <row r="35" spans="1:8" ht="15.75" x14ac:dyDescent="0.25">
      <c r="A35" s="22"/>
      <c r="B35" s="63" t="s">
        <v>833</v>
      </c>
      <c r="C35" s="63"/>
      <c r="D35" s="63"/>
      <c r="E35" s="63"/>
      <c r="F35" s="19"/>
      <c r="G35" s="19"/>
      <c r="H35" s="23"/>
    </row>
    <row r="36" spans="1:8" ht="15.75" thickBot="1" x14ac:dyDescent="0.3">
      <c r="A36" s="22"/>
      <c r="B36" s="19"/>
      <c r="C36" s="19"/>
      <c r="D36" s="19"/>
      <c r="E36" s="19"/>
      <c r="F36" s="19"/>
      <c r="G36" s="19"/>
      <c r="H36" s="23"/>
    </row>
    <row r="37" spans="1:8" ht="15.75" thickBot="1" x14ac:dyDescent="0.3">
      <c r="A37" s="30" t="s">
        <v>665</v>
      </c>
      <c r="B37" s="38" t="s">
        <v>821</v>
      </c>
      <c r="C37" s="19"/>
      <c r="D37" s="19"/>
      <c r="E37" s="19"/>
      <c r="F37" s="19"/>
      <c r="G37" s="19"/>
      <c r="H37" s="23"/>
    </row>
    <row r="38" spans="1:8" x14ac:dyDescent="0.25">
      <c r="A38" s="31" t="s">
        <v>98</v>
      </c>
      <c r="B38" s="35">
        <v>2</v>
      </c>
      <c r="C38" s="19"/>
      <c r="D38" s="19"/>
      <c r="E38" s="19"/>
      <c r="F38" s="19"/>
      <c r="G38" s="19"/>
      <c r="H38" s="23"/>
    </row>
    <row r="39" spans="1:8" x14ac:dyDescent="0.25">
      <c r="A39" s="32" t="s">
        <v>38</v>
      </c>
      <c r="B39" s="36">
        <v>2</v>
      </c>
      <c r="C39" s="19"/>
      <c r="D39" s="19"/>
      <c r="E39" s="19"/>
      <c r="F39" s="19"/>
      <c r="G39" s="19"/>
      <c r="H39" s="23"/>
    </row>
    <row r="40" spans="1:8" x14ac:dyDescent="0.25">
      <c r="A40" s="32" t="s">
        <v>52</v>
      </c>
      <c r="B40" s="36">
        <v>3</v>
      </c>
      <c r="C40" s="19"/>
      <c r="D40" s="19"/>
      <c r="E40" s="19"/>
      <c r="F40" s="19"/>
      <c r="G40" s="19"/>
      <c r="H40" s="23"/>
    </row>
    <row r="41" spans="1:8" x14ac:dyDescent="0.25">
      <c r="A41" s="32" t="s">
        <v>241</v>
      </c>
      <c r="B41" s="36">
        <v>3</v>
      </c>
      <c r="C41" s="19"/>
      <c r="D41" s="19"/>
      <c r="E41" s="19"/>
      <c r="F41" s="19"/>
      <c r="G41" s="19"/>
      <c r="H41" s="23"/>
    </row>
    <row r="42" spans="1:8" x14ac:dyDescent="0.25">
      <c r="A42" s="32" t="s">
        <v>55</v>
      </c>
      <c r="B42" s="36">
        <v>4</v>
      </c>
      <c r="C42" s="19"/>
      <c r="D42" s="19"/>
      <c r="E42" s="19"/>
      <c r="F42" s="19"/>
      <c r="G42" s="19"/>
      <c r="H42" s="23"/>
    </row>
    <row r="43" spans="1:8" x14ac:dyDescent="0.25">
      <c r="A43" s="32" t="s">
        <v>76</v>
      </c>
      <c r="B43" s="36">
        <v>4</v>
      </c>
      <c r="C43" s="19"/>
      <c r="D43" s="19"/>
      <c r="E43" s="19"/>
      <c r="F43" s="19"/>
      <c r="G43" s="19"/>
      <c r="H43" s="23"/>
    </row>
    <row r="44" spans="1:8" x14ac:dyDescent="0.25">
      <c r="A44" s="32" t="s">
        <v>65</v>
      </c>
      <c r="B44" s="36">
        <v>4</v>
      </c>
      <c r="C44" s="19"/>
      <c r="D44" s="19"/>
      <c r="E44" s="19"/>
      <c r="F44" s="19"/>
      <c r="G44" s="19"/>
      <c r="H44" s="23"/>
    </row>
    <row r="45" spans="1:8" x14ac:dyDescent="0.25">
      <c r="A45" s="32" t="s">
        <v>20</v>
      </c>
      <c r="B45" s="36">
        <v>5</v>
      </c>
      <c r="C45" s="19"/>
      <c r="D45" s="19"/>
      <c r="E45" s="19"/>
      <c r="F45" s="19"/>
      <c r="G45" s="19"/>
      <c r="H45" s="23"/>
    </row>
    <row r="46" spans="1:8" ht="15.75" thickBot="1" x14ac:dyDescent="0.3">
      <c r="A46" s="33" t="s">
        <v>27</v>
      </c>
      <c r="B46" s="36">
        <v>7</v>
      </c>
      <c r="C46" s="19"/>
      <c r="D46" s="19"/>
      <c r="E46" s="19"/>
      <c r="F46" s="19"/>
      <c r="G46" s="19"/>
      <c r="H46" s="23"/>
    </row>
    <row r="47" spans="1:8" ht="15.75" thickBot="1" x14ac:dyDescent="0.3">
      <c r="A47" s="34" t="s">
        <v>667</v>
      </c>
      <c r="B47" s="37">
        <v>34</v>
      </c>
      <c r="C47" s="19"/>
      <c r="D47" s="19"/>
      <c r="E47" s="19"/>
      <c r="F47" s="19"/>
      <c r="G47" s="19"/>
      <c r="H47" s="23"/>
    </row>
    <row r="48" spans="1:8" x14ac:dyDescent="0.25">
      <c r="A48" s="22"/>
      <c r="B48" s="19"/>
      <c r="C48" s="19"/>
      <c r="D48" s="19"/>
      <c r="E48" s="19"/>
      <c r="F48" s="19"/>
      <c r="G48" s="19"/>
      <c r="H48" s="23"/>
    </row>
    <row r="49" spans="1:8" x14ac:dyDescent="0.25">
      <c r="A49" s="22"/>
      <c r="B49" s="19"/>
      <c r="C49" s="19"/>
      <c r="D49" s="19"/>
      <c r="E49" s="19"/>
      <c r="F49" s="19"/>
      <c r="G49" s="19"/>
      <c r="H49" s="23"/>
    </row>
    <row r="50" spans="1:8" x14ac:dyDescent="0.25">
      <c r="A50" s="22"/>
      <c r="B50" s="19"/>
      <c r="C50" s="19"/>
      <c r="D50" s="19"/>
      <c r="E50" s="19"/>
      <c r="F50" s="19"/>
      <c r="G50" s="19"/>
      <c r="H50" s="23"/>
    </row>
    <row r="51" spans="1:8" x14ac:dyDescent="0.25">
      <c r="A51" s="22"/>
      <c r="B51" s="19"/>
      <c r="C51" s="19"/>
      <c r="D51" s="19"/>
      <c r="E51" s="19"/>
      <c r="F51" s="19"/>
      <c r="G51" s="19"/>
      <c r="H51" s="23"/>
    </row>
    <row r="52" spans="1:8" x14ac:dyDescent="0.25">
      <c r="A52" s="22"/>
      <c r="B52" s="19"/>
      <c r="C52" s="19"/>
      <c r="D52" s="19"/>
      <c r="E52" s="19"/>
      <c r="F52" s="19"/>
      <c r="G52" s="19"/>
      <c r="H52" s="23"/>
    </row>
    <row r="53" spans="1:8" x14ac:dyDescent="0.25">
      <c r="A53" s="22"/>
      <c r="B53" s="19"/>
      <c r="C53" s="19"/>
      <c r="D53" s="19"/>
      <c r="E53" s="19"/>
      <c r="F53" s="19"/>
      <c r="G53" s="19"/>
      <c r="H53" s="23"/>
    </row>
    <row r="54" spans="1:8" x14ac:dyDescent="0.25">
      <c r="A54" s="22"/>
      <c r="B54" s="19"/>
      <c r="C54" s="19"/>
      <c r="D54" s="19"/>
      <c r="E54" s="19"/>
      <c r="F54" s="19"/>
      <c r="G54" s="19"/>
      <c r="H54" s="23"/>
    </row>
    <row r="55" spans="1:8" x14ac:dyDescent="0.25">
      <c r="A55" s="22"/>
      <c r="B55" s="19"/>
      <c r="C55" s="19"/>
      <c r="D55" s="19"/>
      <c r="E55" s="19"/>
      <c r="F55" s="19"/>
      <c r="G55" s="19"/>
      <c r="H55" s="23"/>
    </row>
    <row r="56" spans="1:8" ht="15.75" thickBot="1" x14ac:dyDescent="0.3">
      <c r="A56" s="22"/>
      <c r="B56" s="19"/>
      <c r="C56" s="19"/>
      <c r="D56" s="19"/>
      <c r="E56" s="19"/>
      <c r="F56" s="19"/>
      <c r="G56" s="19"/>
      <c r="H56" s="23"/>
    </row>
    <row r="57" spans="1:8" ht="15.75" thickBot="1" x14ac:dyDescent="0.3">
      <c r="A57" s="30" t="s">
        <v>665</v>
      </c>
      <c r="B57" s="38" t="s">
        <v>821</v>
      </c>
      <c r="C57" s="30" t="s">
        <v>665</v>
      </c>
      <c r="D57" s="38" t="s">
        <v>821</v>
      </c>
      <c r="E57" s="19"/>
      <c r="F57" s="19"/>
      <c r="G57" s="19"/>
      <c r="H57" s="23"/>
    </row>
    <row r="58" spans="1:8" x14ac:dyDescent="0.25">
      <c r="A58" s="31">
        <v>2019</v>
      </c>
      <c r="B58" s="35">
        <v>3</v>
      </c>
      <c r="C58" s="31" t="s">
        <v>98</v>
      </c>
      <c r="D58" s="35">
        <v>2</v>
      </c>
      <c r="E58" s="19"/>
      <c r="F58" s="19"/>
      <c r="G58" s="19"/>
      <c r="H58" s="23"/>
    </row>
    <row r="59" spans="1:8" ht="15.75" thickBot="1" x14ac:dyDescent="0.3">
      <c r="A59" s="33">
        <v>2020</v>
      </c>
      <c r="B59" s="36">
        <v>31</v>
      </c>
      <c r="C59" s="32" t="s">
        <v>38</v>
      </c>
      <c r="D59" s="36">
        <v>2</v>
      </c>
      <c r="E59" s="19"/>
      <c r="F59" s="19"/>
      <c r="G59" s="19"/>
      <c r="H59" s="23"/>
    </row>
    <row r="60" spans="1:8" ht="15.75" thickBot="1" x14ac:dyDescent="0.3">
      <c r="A60" s="34" t="s">
        <v>667</v>
      </c>
      <c r="B60" s="37">
        <v>34</v>
      </c>
      <c r="C60" s="32" t="s">
        <v>52</v>
      </c>
      <c r="D60" s="36">
        <v>3</v>
      </c>
      <c r="E60" s="19"/>
      <c r="F60" s="19"/>
      <c r="G60" s="19"/>
      <c r="H60" s="23"/>
    </row>
    <row r="61" spans="1:8" x14ac:dyDescent="0.25">
      <c r="A61" s="22"/>
      <c r="B61" s="19"/>
      <c r="C61" s="32" t="s">
        <v>241</v>
      </c>
      <c r="D61" s="36">
        <v>3</v>
      </c>
      <c r="E61" s="19"/>
      <c r="F61" s="19"/>
      <c r="G61" s="19"/>
      <c r="H61" s="23"/>
    </row>
    <row r="62" spans="1:8" x14ac:dyDescent="0.25">
      <c r="A62" s="22"/>
      <c r="B62" s="19"/>
      <c r="C62" s="32" t="s">
        <v>55</v>
      </c>
      <c r="D62" s="36">
        <v>4</v>
      </c>
      <c r="E62" s="19"/>
      <c r="F62" s="19"/>
      <c r="G62" s="19"/>
      <c r="H62" s="23"/>
    </row>
    <row r="63" spans="1:8" x14ac:dyDescent="0.25">
      <c r="A63" s="22"/>
      <c r="B63" s="19"/>
      <c r="C63" s="32" t="s">
        <v>76</v>
      </c>
      <c r="D63" s="36">
        <v>4</v>
      </c>
      <c r="E63" s="19"/>
      <c r="F63" s="19"/>
      <c r="G63" s="19"/>
      <c r="H63" s="23"/>
    </row>
    <row r="64" spans="1:8" x14ac:dyDescent="0.25">
      <c r="A64" s="22"/>
      <c r="B64" s="19"/>
      <c r="C64" s="32" t="s">
        <v>65</v>
      </c>
      <c r="D64" s="36">
        <v>4</v>
      </c>
      <c r="E64" s="19"/>
      <c r="F64" s="19"/>
      <c r="G64" s="19"/>
      <c r="H64" s="23"/>
    </row>
    <row r="65" spans="1:8" x14ac:dyDescent="0.25">
      <c r="A65" s="61" t="s">
        <v>832</v>
      </c>
      <c r="B65" s="62"/>
      <c r="C65" s="32" t="s">
        <v>20</v>
      </c>
      <c r="D65" s="36">
        <v>5</v>
      </c>
      <c r="E65" s="19"/>
      <c r="F65" s="19"/>
      <c r="G65" s="19"/>
      <c r="H65" s="23"/>
    </row>
    <row r="66" spans="1:8" ht="15.75" thickBot="1" x14ac:dyDescent="0.3">
      <c r="A66" s="28">
        <f>A58</f>
        <v>2019</v>
      </c>
      <c r="B66" s="6">
        <f>GETPIVOTDATA("[Measures].[Count of meeting_date]",$A$57,"[Meeting_list].[Meeting Year]","[Meeting_list].[Meeting Year].&amp;[2019]")</f>
        <v>3</v>
      </c>
      <c r="C66" s="33" t="s">
        <v>27</v>
      </c>
      <c r="D66" s="36">
        <v>7</v>
      </c>
      <c r="E66" s="19"/>
      <c r="F66" s="19"/>
      <c r="G66" s="19"/>
      <c r="H66" s="23"/>
    </row>
    <row r="67" spans="1:8" ht="15.75" thickBot="1" x14ac:dyDescent="0.3">
      <c r="A67" s="28">
        <f>A59</f>
        <v>2020</v>
      </c>
      <c r="B67" s="6">
        <f>GETPIVOTDATA("[Measures].[Count of meeting_date]",$A$57,"[Meeting_list].[Meeting Year]","[Meeting_list].[Meeting Year].&amp;[2020]")</f>
        <v>31</v>
      </c>
      <c r="C67" s="34" t="s">
        <v>667</v>
      </c>
      <c r="D67" s="37">
        <v>34</v>
      </c>
      <c r="E67" s="19"/>
      <c r="F67" s="19"/>
      <c r="G67" s="19"/>
      <c r="H67" s="23"/>
    </row>
    <row r="68" spans="1:8" x14ac:dyDescent="0.25">
      <c r="A68" s="22"/>
      <c r="B68" s="19"/>
      <c r="C68" s="19"/>
      <c r="D68" s="19"/>
      <c r="E68" s="19"/>
      <c r="F68" s="19"/>
      <c r="G68" s="19"/>
      <c r="H68" s="23"/>
    </row>
    <row r="69" spans="1:8" x14ac:dyDescent="0.25">
      <c r="A69" s="22"/>
      <c r="B69" s="19"/>
      <c r="C69" s="19"/>
      <c r="D69" s="19"/>
      <c r="E69" s="19"/>
      <c r="F69" s="19"/>
      <c r="G69" s="19"/>
      <c r="H69" s="23"/>
    </row>
    <row r="70" spans="1:8" x14ac:dyDescent="0.25">
      <c r="A70" s="22"/>
      <c r="B70" s="19"/>
      <c r="C70" s="19"/>
      <c r="D70" s="19"/>
      <c r="E70" s="19"/>
      <c r="F70" s="19"/>
      <c r="G70" s="19"/>
      <c r="H70" s="23"/>
    </row>
    <row r="71" spans="1:8" x14ac:dyDescent="0.25">
      <c r="A71" s="22"/>
      <c r="B71" s="19"/>
      <c r="C71" s="19"/>
      <c r="D71" s="19"/>
      <c r="E71" s="19"/>
      <c r="F71" s="19"/>
      <c r="G71" s="19"/>
      <c r="H71" s="23"/>
    </row>
    <row r="72" spans="1:8" x14ac:dyDescent="0.25">
      <c r="A72" s="22"/>
      <c r="B72" s="19"/>
      <c r="C72" s="19"/>
      <c r="D72" s="19"/>
      <c r="E72" s="19"/>
      <c r="F72" s="19"/>
      <c r="G72" s="19"/>
      <c r="H72" s="23"/>
    </row>
    <row r="73" spans="1:8" x14ac:dyDescent="0.25">
      <c r="A73" s="22"/>
      <c r="B73" s="19"/>
      <c r="C73" s="19"/>
      <c r="D73" s="19"/>
      <c r="E73" s="19"/>
      <c r="F73" s="19"/>
      <c r="G73" s="19"/>
      <c r="H73" s="23"/>
    </row>
    <row r="74" spans="1:8" x14ac:dyDescent="0.25">
      <c r="A74" s="22"/>
      <c r="B74" s="19"/>
      <c r="C74" s="19"/>
      <c r="D74" s="19"/>
      <c r="E74" s="19"/>
      <c r="F74" s="19"/>
      <c r="G74" s="19"/>
      <c r="H74" s="23"/>
    </row>
    <row r="75" spans="1:8" x14ac:dyDescent="0.25">
      <c r="A75" s="22"/>
      <c r="B75" s="19"/>
      <c r="C75" s="19"/>
      <c r="D75" s="19"/>
      <c r="E75" s="19"/>
      <c r="F75" s="19"/>
      <c r="G75" s="19"/>
      <c r="H75" s="23"/>
    </row>
    <row r="76" spans="1:8" x14ac:dyDescent="0.25">
      <c r="A76" s="22"/>
      <c r="B76" s="19"/>
      <c r="C76" s="19"/>
      <c r="D76" s="19"/>
      <c r="E76" s="19"/>
      <c r="F76" s="19"/>
      <c r="G76" s="19"/>
      <c r="H76" s="23"/>
    </row>
    <row r="77" spans="1:8" x14ac:dyDescent="0.25">
      <c r="A77" s="22"/>
      <c r="B77" s="19"/>
      <c r="C77" s="19"/>
      <c r="D77" s="19"/>
      <c r="E77" s="19"/>
      <c r="F77" s="19"/>
      <c r="G77" s="19"/>
      <c r="H77" s="23"/>
    </row>
    <row r="78" spans="1:8" x14ac:dyDescent="0.25">
      <c r="A78" s="22"/>
      <c r="B78" s="19"/>
      <c r="C78" s="19"/>
      <c r="D78" s="19"/>
      <c r="E78" s="19"/>
      <c r="F78" s="19"/>
      <c r="G78" s="19"/>
      <c r="H78" s="23"/>
    </row>
    <row r="79" spans="1:8" x14ac:dyDescent="0.25">
      <c r="A79" s="22"/>
      <c r="B79" s="19"/>
      <c r="C79" s="19"/>
      <c r="D79" s="19"/>
      <c r="E79" s="19"/>
      <c r="F79" s="19"/>
      <c r="G79" s="19"/>
      <c r="H79" s="23"/>
    </row>
    <row r="80" spans="1:8" ht="15.75" thickBot="1" x14ac:dyDescent="0.3">
      <c r="A80" s="25"/>
      <c r="B80" s="26"/>
      <c r="C80" s="26"/>
      <c r="D80" s="26"/>
      <c r="E80" s="26"/>
      <c r="F80" s="26"/>
      <c r="G80" s="26"/>
      <c r="H80" s="27"/>
    </row>
    <row r="81" spans="1:13" ht="15.75" thickBot="1" x14ac:dyDescent="0.3"/>
    <row r="82" spans="1:13" x14ac:dyDescent="0.25">
      <c r="A82" s="16"/>
      <c r="B82" s="17"/>
      <c r="C82" s="17"/>
      <c r="D82" s="17"/>
      <c r="E82" s="17"/>
      <c r="F82" s="17"/>
      <c r="G82" s="17"/>
      <c r="H82" s="17"/>
      <c r="I82" s="17"/>
      <c r="J82" s="17"/>
      <c r="K82" s="17"/>
      <c r="L82" s="17"/>
      <c r="M82" s="18"/>
    </row>
    <row r="83" spans="1:13" x14ac:dyDescent="0.25">
      <c r="A83" s="22"/>
      <c r="B83" s="19"/>
      <c r="C83" s="19"/>
      <c r="D83" s="19"/>
      <c r="E83" s="19"/>
      <c r="F83" s="19"/>
      <c r="G83" s="19"/>
      <c r="H83" s="19"/>
      <c r="I83" s="19"/>
      <c r="J83" s="19"/>
      <c r="K83" s="19"/>
      <c r="L83" s="19"/>
      <c r="M83" s="23"/>
    </row>
    <row r="84" spans="1:13" x14ac:dyDescent="0.25">
      <c r="A84" s="22"/>
      <c r="B84" s="19"/>
      <c r="C84" s="19"/>
      <c r="D84" s="19"/>
      <c r="E84" s="19"/>
      <c r="F84" s="19"/>
      <c r="G84" s="19"/>
      <c r="H84" s="19"/>
      <c r="I84" s="19"/>
      <c r="J84" s="19"/>
      <c r="K84" s="19"/>
      <c r="L84" s="19"/>
      <c r="M84" s="23"/>
    </row>
    <row r="85" spans="1:13" ht="15.75" x14ac:dyDescent="0.25">
      <c r="A85" s="22"/>
      <c r="B85" s="64" t="s">
        <v>834</v>
      </c>
      <c r="C85" s="64"/>
      <c r="D85" s="64"/>
      <c r="E85" s="64"/>
      <c r="F85" s="64"/>
      <c r="G85" s="19"/>
      <c r="H85" s="19"/>
      <c r="I85" s="19"/>
      <c r="J85" s="19"/>
      <c r="K85" s="19"/>
      <c r="L85" s="19"/>
      <c r="M85" s="23"/>
    </row>
    <row r="86" spans="1:13" x14ac:dyDescent="0.25">
      <c r="A86" s="22"/>
      <c r="B86" s="19"/>
      <c r="C86" s="19"/>
      <c r="D86" s="19"/>
      <c r="E86" s="19"/>
      <c r="F86" s="19"/>
      <c r="G86" s="19"/>
      <c r="H86" s="19"/>
      <c r="I86" s="19"/>
      <c r="J86" s="19"/>
      <c r="K86" s="19"/>
      <c r="L86" s="19"/>
      <c r="M86" s="23"/>
    </row>
    <row r="87" spans="1:13" x14ac:dyDescent="0.25">
      <c r="A87" s="22"/>
      <c r="B87" s="19"/>
      <c r="C87" s="19"/>
      <c r="D87" s="19"/>
      <c r="E87" s="19"/>
      <c r="F87" s="19"/>
      <c r="G87" s="19"/>
      <c r="H87" s="19"/>
      <c r="I87" s="19"/>
      <c r="J87" s="19"/>
      <c r="K87" s="19"/>
      <c r="L87" s="19"/>
      <c r="M87" s="23"/>
    </row>
    <row r="88" spans="1:13" x14ac:dyDescent="0.25">
      <c r="A88" s="22"/>
      <c r="B88" s="19"/>
      <c r="C88" s="19"/>
      <c r="D88" s="19"/>
      <c r="E88" s="19"/>
      <c r="F88" s="19"/>
      <c r="G88" s="19"/>
      <c r="H88" s="19"/>
      <c r="I88" s="19"/>
      <c r="J88" s="19"/>
      <c r="K88" s="19"/>
      <c r="L88" s="19"/>
      <c r="M88" s="23"/>
    </row>
    <row r="89" spans="1:13" x14ac:dyDescent="0.25">
      <c r="A89" s="65" t="s">
        <v>830</v>
      </c>
      <c r="B89" s="43"/>
      <c r="C89" s="43"/>
      <c r="D89" s="43"/>
      <c r="E89" s="43"/>
      <c r="F89" s="43"/>
      <c r="G89" s="19"/>
      <c r="H89" s="19"/>
      <c r="I89" s="19"/>
      <c r="J89" s="19"/>
      <c r="K89" s="19"/>
      <c r="L89" s="19"/>
      <c r="M89" s="23"/>
    </row>
    <row r="90" spans="1:13" x14ac:dyDescent="0.25">
      <c r="A90" s="20" t="s">
        <v>829</v>
      </c>
      <c r="B90" s="7" t="s">
        <v>828</v>
      </c>
      <c r="C90" s="6"/>
      <c r="D90" s="6"/>
      <c r="E90" s="6"/>
      <c r="F90" s="6"/>
      <c r="G90" s="19"/>
      <c r="H90" s="19"/>
      <c r="I90" s="19"/>
      <c r="J90" s="19"/>
      <c r="K90" s="19"/>
      <c r="L90" s="19"/>
      <c r="M90" s="23"/>
    </row>
    <row r="91" spans="1:13" x14ac:dyDescent="0.25">
      <c r="A91" s="20" t="s">
        <v>665</v>
      </c>
      <c r="B91" s="6" t="s">
        <v>666</v>
      </c>
      <c r="C91" s="6" t="s">
        <v>23</v>
      </c>
      <c r="D91" s="6" t="s">
        <v>28</v>
      </c>
      <c r="E91" s="6" t="s">
        <v>57</v>
      </c>
      <c r="F91" s="6" t="s">
        <v>667</v>
      </c>
      <c r="G91" s="19"/>
      <c r="H91" s="19"/>
      <c r="I91" s="19"/>
      <c r="J91" s="19"/>
      <c r="K91" s="19"/>
      <c r="L91" s="19"/>
      <c r="M91" s="23"/>
    </row>
    <row r="92" spans="1:13" x14ac:dyDescent="0.25">
      <c r="A92" s="21" t="s">
        <v>506</v>
      </c>
      <c r="B92" s="9">
        <v>5</v>
      </c>
      <c r="C92" s="9">
        <v>58</v>
      </c>
      <c r="D92" s="9"/>
      <c r="E92" s="9"/>
      <c r="F92" s="9">
        <v>63</v>
      </c>
      <c r="G92" s="19"/>
      <c r="H92" s="19"/>
      <c r="I92" s="19"/>
      <c r="J92" s="19"/>
      <c r="K92" s="19"/>
      <c r="L92" s="19"/>
      <c r="M92" s="23"/>
    </row>
    <row r="93" spans="1:13" x14ac:dyDescent="0.25">
      <c r="A93" s="21" t="s">
        <v>508</v>
      </c>
      <c r="B93" s="9">
        <v>18</v>
      </c>
      <c r="C93" s="9">
        <v>18</v>
      </c>
      <c r="D93" s="9"/>
      <c r="E93" s="9"/>
      <c r="F93" s="9">
        <v>36</v>
      </c>
      <c r="G93" s="19"/>
      <c r="H93" s="19"/>
      <c r="I93" s="19"/>
      <c r="J93" s="19"/>
      <c r="K93" s="19"/>
      <c r="L93" s="19"/>
      <c r="M93" s="23"/>
    </row>
    <row r="94" spans="1:13" x14ac:dyDescent="0.25">
      <c r="A94" s="21" t="s">
        <v>497</v>
      </c>
      <c r="B94" s="9"/>
      <c r="C94" s="9">
        <v>15</v>
      </c>
      <c r="D94" s="9"/>
      <c r="E94" s="9">
        <v>12</v>
      </c>
      <c r="F94" s="9">
        <v>27</v>
      </c>
      <c r="G94" s="19"/>
      <c r="H94" s="19"/>
      <c r="I94" s="19"/>
      <c r="J94" s="19"/>
      <c r="K94" s="19"/>
      <c r="L94" s="19"/>
      <c r="M94" s="23"/>
    </row>
    <row r="95" spans="1:13" x14ac:dyDescent="0.25">
      <c r="A95" s="21" t="s">
        <v>55</v>
      </c>
      <c r="B95" s="9"/>
      <c r="C95" s="9"/>
      <c r="D95" s="9"/>
      <c r="E95" s="9">
        <v>20</v>
      </c>
      <c r="F95" s="9">
        <v>20</v>
      </c>
      <c r="G95" s="19"/>
      <c r="H95" s="19"/>
      <c r="I95" s="19"/>
      <c r="J95" s="19"/>
      <c r="K95" s="19"/>
      <c r="L95" s="19"/>
      <c r="M95" s="23"/>
    </row>
    <row r="96" spans="1:13" x14ac:dyDescent="0.25">
      <c r="A96" s="21" t="s">
        <v>20</v>
      </c>
      <c r="B96" s="9"/>
      <c r="C96" s="9"/>
      <c r="D96" s="9"/>
      <c r="E96" s="9">
        <v>19</v>
      </c>
      <c r="F96" s="9">
        <v>19</v>
      </c>
      <c r="G96" s="19"/>
      <c r="H96" s="19"/>
      <c r="I96" s="19"/>
      <c r="J96" s="19"/>
      <c r="K96" s="19"/>
      <c r="L96" s="19"/>
      <c r="M96" s="23"/>
    </row>
    <row r="97" spans="1:13" x14ac:dyDescent="0.25">
      <c r="A97" s="21" t="s">
        <v>512</v>
      </c>
      <c r="B97" s="9">
        <v>4</v>
      </c>
      <c r="C97" s="9"/>
      <c r="D97" s="9">
        <v>8</v>
      </c>
      <c r="E97" s="9"/>
      <c r="F97" s="9">
        <v>12</v>
      </c>
      <c r="G97" s="19"/>
      <c r="H97" s="19"/>
      <c r="I97" s="19"/>
      <c r="J97" s="19"/>
      <c r="K97" s="19"/>
      <c r="L97" s="19"/>
      <c r="M97" s="23"/>
    </row>
    <row r="98" spans="1:13" x14ac:dyDescent="0.25">
      <c r="A98" s="21" t="s">
        <v>27</v>
      </c>
      <c r="B98" s="9"/>
      <c r="C98" s="9"/>
      <c r="D98" s="9"/>
      <c r="E98" s="9">
        <v>10</v>
      </c>
      <c r="F98" s="9">
        <v>10</v>
      </c>
      <c r="G98" s="19"/>
      <c r="H98" s="19"/>
      <c r="I98" s="19"/>
      <c r="J98" s="19"/>
      <c r="K98" s="19"/>
      <c r="L98" s="19"/>
      <c r="M98" s="23"/>
    </row>
    <row r="99" spans="1:13" x14ac:dyDescent="0.25">
      <c r="A99" s="21" t="s">
        <v>507</v>
      </c>
      <c r="B99" s="9"/>
      <c r="C99" s="9">
        <v>3</v>
      </c>
      <c r="D99" s="9">
        <v>7</v>
      </c>
      <c r="E99" s="9"/>
      <c r="F99" s="9">
        <v>10</v>
      </c>
      <c r="G99" s="19"/>
      <c r="H99" s="19"/>
      <c r="I99" s="19"/>
      <c r="J99" s="19"/>
      <c r="K99" s="19"/>
      <c r="L99" s="19"/>
      <c r="M99" s="23"/>
    </row>
    <row r="100" spans="1:13" x14ac:dyDescent="0.25">
      <c r="A100" s="21" t="s">
        <v>511</v>
      </c>
      <c r="B100" s="9">
        <v>1</v>
      </c>
      <c r="C100" s="9">
        <v>3</v>
      </c>
      <c r="D100" s="9"/>
      <c r="E100" s="9"/>
      <c r="F100" s="9">
        <v>4</v>
      </c>
      <c r="G100" s="19"/>
      <c r="H100" s="19"/>
      <c r="I100" s="19"/>
      <c r="J100" s="19"/>
      <c r="K100" s="19"/>
      <c r="L100" s="19"/>
      <c r="M100" s="23"/>
    </row>
    <row r="101" spans="1:13" x14ac:dyDescent="0.25">
      <c r="A101" s="21" t="s">
        <v>38</v>
      </c>
      <c r="B101" s="9"/>
      <c r="C101" s="9"/>
      <c r="D101" s="9"/>
      <c r="E101" s="9">
        <v>2</v>
      </c>
      <c r="F101" s="9">
        <v>2</v>
      </c>
      <c r="G101" s="19"/>
      <c r="H101" s="19"/>
      <c r="I101" s="19"/>
      <c r="J101" s="19"/>
      <c r="K101" s="19"/>
      <c r="L101" s="19"/>
      <c r="M101" s="23"/>
    </row>
    <row r="102" spans="1:13" x14ac:dyDescent="0.25">
      <c r="A102" s="21" t="s">
        <v>505</v>
      </c>
      <c r="B102" s="9"/>
      <c r="C102" s="9"/>
      <c r="D102" s="9">
        <v>1</v>
      </c>
      <c r="E102" s="9"/>
      <c r="F102" s="9">
        <v>1</v>
      </c>
      <c r="G102" s="19"/>
      <c r="H102" s="19"/>
      <c r="I102" s="19"/>
      <c r="J102" s="19"/>
      <c r="K102" s="19"/>
      <c r="L102" s="19"/>
      <c r="M102" s="23"/>
    </row>
    <row r="103" spans="1:13" x14ac:dyDescent="0.25">
      <c r="A103" s="21" t="s">
        <v>667</v>
      </c>
      <c r="B103" s="9">
        <v>28</v>
      </c>
      <c r="C103" s="9">
        <v>97</v>
      </c>
      <c r="D103" s="9">
        <v>16</v>
      </c>
      <c r="E103" s="9">
        <v>63</v>
      </c>
      <c r="F103" s="9">
        <v>204</v>
      </c>
      <c r="G103" s="19"/>
      <c r="H103" s="19"/>
      <c r="I103" s="19"/>
      <c r="J103" s="19"/>
      <c r="K103" s="19"/>
      <c r="L103" s="19"/>
      <c r="M103" s="23"/>
    </row>
    <row r="104" spans="1:13" x14ac:dyDescent="0.25">
      <c r="A104" s="22"/>
      <c r="B104" s="19"/>
      <c r="C104" s="19"/>
      <c r="D104" s="19"/>
      <c r="E104" s="19"/>
      <c r="F104" s="19"/>
      <c r="G104" s="19"/>
      <c r="H104" s="19"/>
      <c r="I104" s="19"/>
      <c r="J104" s="19"/>
      <c r="K104" s="19"/>
      <c r="L104" s="19"/>
      <c r="M104" s="23"/>
    </row>
    <row r="105" spans="1:13" x14ac:dyDescent="0.25">
      <c r="A105" s="22"/>
      <c r="B105" s="19"/>
      <c r="C105" s="19"/>
      <c r="D105" s="19"/>
      <c r="E105" s="19"/>
      <c r="F105" s="19"/>
      <c r="G105" s="19"/>
      <c r="H105" s="19"/>
      <c r="I105" s="19"/>
      <c r="J105" s="19"/>
      <c r="K105" s="19"/>
      <c r="L105" s="19"/>
      <c r="M105" s="23"/>
    </row>
    <row r="106" spans="1:13" x14ac:dyDescent="0.25">
      <c r="A106" s="22"/>
      <c r="B106" s="19"/>
      <c r="C106" s="19"/>
      <c r="D106" s="19"/>
      <c r="E106" s="19"/>
      <c r="F106" s="19"/>
      <c r="G106" s="19"/>
      <c r="H106" s="19"/>
      <c r="I106" s="19"/>
      <c r="J106" s="19"/>
      <c r="K106" s="19"/>
      <c r="L106" s="19"/>
      <c r="M106" s="23"/>
    </row>
    <row r="107" spans="1:13" x14ac:dyDescent="0.25">
      <c r="A107" s="22"/>
      <c r="B107" s="19"/>
      <c r="C107" s="19"/>
      <c r="D107" s="19"/>
      <c r="E107" s="19"/>
      <c r="F107" s="19"/>
      <c r="G107" s="19"/>
      <c r="H107" s="19"/>
      <c r="I107" s="19"/>
      <c r="J107" s="19"/>
      <c r="K107" s="19"/>
      <c r="L107" s="19"/>
      <c r="M107" s="23"/>
    </row>
    <row r="108" spans="1:13" x14ac:dyDescent="0.25">
      <c r="A108" s="22"/>
      <c r="B108" s="19"/>
      <c r="C108" s="19"/>
      <c r="D108" s="19"/>
      <c r="E108" s="19"/>
      <c r="F108" s="19"/>
      <c r="G108" s="19"/>
      <c r="H108" s="19"/>
      <c r="I108" s="19"/>
      <c r="J108" s="19"/>
      <c r="K108" s="19"/>
      <c r="L108" s="19"/>
      <c r="M108" s="23"/>
    </row>
    <row r="109" spans="1:13" x14ac:dyDescent="0.25">
      <c r="A109" s="22"/>
      <c r="B109" s="19"/>
      <c r="C109" s="19"/>
      <c r="D109" s="19"/>
      <c r="E109" s="19"/>
      <c r="F109" s="19"/>
      <c r="G109" s="19"/>
      <c r="H109" s="19"/>
      <c r="I109" s="19"/>
      <c r="J109" s="19"/>
      <c r="K109" s="19"/>
      <c r="L109" s="19"/>
      <c r="M109" s="23"/>
    </row>
    <row r="110" spans="1:13" x14ac:dyDescent="0.25">
      <c r="A110" s="22"/>
      <c r="B110" s="19"/>
      <c r="C110" s="19"/>
      <c r="D110" s="19"/>
      <c r="E110" s="19"/>
      <c r="F110" s="19"/>
      <c r="G110" s="19"/>
      <c r="H110" s="19"/>
      <c r="I110" s="19"/>
      <c r="J110" s="19"/>
      <c r="K110" s="19"/>
      <c r="L110" s="19"/>
      <c r="M110" s="23"/>
    </row>
    <row r="111" spans="1:13" x14ac:dyDescent="0.25">
      <c r="A111" s="22"/>
      <c r="B111" s="19"/>
      <c r="C111" s="19"/>
      <c r="D111" s="19"/>
      <c r="E111" s="19"/>
      <c r="F111" s="19"/>
      <c r="G111" s="19"/>
      <c r="H111" s="19"/>
      <c r="I111" s="19"/>
      <c r="J111" s="19"/>
      <c r="K111" s="19"/>
      <c r="L111" s="19"/>
      <c r="M111" s="23"/>
    </row>
    <row r="112" spans="1:13" ht="15.75" thickBot="1" x14ac:dyDescent="0.3">
      <c r="A112" s="25"/>
      <c r="B112" s="26"/>
      <c r="C112" s="26"/>
      <c r="D112" s="26"/>
      <c r="E112" s="26"/>
      <c r="F112" s="26"/>
      <c r="G112" s="26"/>
      <c r="H112" s="26"/>
      <c r="I112" s="26"/>
      <c r="J112" s="26"/>
      <c r="K112" s="26"/>
      <c r="L112" s="26"/>
      <c r="M112" s="27"/>
    </row>
    <row r="115" spans="1:7" ht="15.75" thickBot="1" x14ac:dyDescent="0.3"/>
    <row r="116" spans="1:7" x14ac:dyDescent="0.25">
      <c r="A116" s="16"/>
      <c r="B116" s="17"/>
      <c r="C116" s="17"/>
      <c r="D116" s="17"/>
      <c r="E116" s="17"/>
      <c r="F116" s="17"/>
      <c r="G116" s="18"/>
    </row>
    <row r="117" spans="1:7" x14ac:dyDescent="0.25">
      <c r="A117" s="22"/>
      <c r="B117" s="19"/>
      <c r="C117" s="19"/>
      <c r="D117" s="19"/>
      <c r="E117" s="19"/>
      <c r="F117" s="19"/>
      <c r="G117" s="23"/>
    </row>
    <row r="118" spans="1:7" x14ac:dyDescent="0.25">
      <c r="A118" s="22"/>
      <c r="B118" s="57" t="s">
        <v>28</v>
      </c>
      <c r="C118" s="57"/>
      <c r="D118" s="57"/>
      <c r="E118" s="57"/>
      <c r="F118" s="57"/>
      <c r="G118" s="23"/>
    </row>
    <row r="119" spans="1:7" x14ac:dyDescent="0.25">
      <c r="A119" s="22"/>
      <c r="B119" s="19"/>
      <c r="C119" s="19"/>
      <c r="D119" s="19"/>
      <c r="E119" s="19"/>
      <c r="F119" s="19"/>
      <c r="G119" s="23"/>
    </row>
    <row r="120" spans="1:7" x14ac:dyDescent="0.25">
      <c r="A120" s="22"/>
      <c r="B120" s="19"/>
      <c r="C120" s="19"/>
      <c r="D120" s="19"/>
      <c r="E120" s="19"/>
      <c r="F120" s="19"/>
      <c r="G120" s="23"/>
    </row>
    <row r="121" spans="1:7" x14ac:dyDescent="0.25">
      <c r="A121" s="22"/>
      <c r="B121" s="19"/>
      <c r="C121" s="19"/>
      <c r="D121" s="58" t="s">
        <v>835</v>
      </c>
      <c r="E121" s="58"/>
      <c r="F121" s="19"/>
      <c r="G121" s="23"/>
    </row>
    <row r="122" spans="1:7" x14ac:dyDescent="0.25">
      <c r="A122" s="22"/>
      <c r="B122" s="19"/>
      <c r="C122" s="19"/>
      <c r="D122" s="6" t="s">
        <v>837</v>
      </c>
      <c r="E122" s="6">
        <f>GETPIVOTDATA("Sum of New Budget",$D$14)</f>
        <v>19673793</v>
      </c>
      <c r="F122" s="19"/>
      <c r="G122" s="23"/>
    </row>
    <row r="123" spans="1:7" x14ac:dyDescent="0.25">
      <c r="A123" s="22"/>
      <c r="B123" s="19"/>
      <c r="C123" s="19"/>
      <c r="D123" s="6" t="s">
        <v>849</v>
      </c>
      <c r="E123" s="6">
        <f>H6</f>
        <v>3531629.3099999982</v>
      </c>
      <c r="F123" s="19"/>
      <c r="G123" s="23"/>
    </row>
    <row r="124" spans="1:7" x14ac:dyDescent="0.25">
      <c r="A124" s="22"/>
      <c r="B124" s="19"/>
      <c r="C124" s="19"/>
      <c r="D124" s="6" t="s">
        <v>850</v>
      </c>
      <c r="E124" s="6">
        <f>GETPIVOTDATA("Amount",$J$5,"income_class","New")</f>
        <v>569815</v>
      </c>
      <c r="F124" s="19"/>
      <c r="G124" s="23"/>
    </row>
    <row r="125" spans="1:7" x14ac:dyDescent="0.25">
      <c r="A125" s="22"/>
      <c r="B125" s="19"/>
      <c r="C125" s="19"/>
      <c r="D125" s="19"/>
      <c r="E125" s="19"/>
      <c r="F125" s="19"/>
      <c r="G125" s="23"/>
    </row>
    <row r="126" spans="1:7" x14ac:dyDescent="0.25">
      <c r="A126" s="22"/>
      <c r="B126" s="19"/>
      <c r="C126" s="19"/>
      <c r="D126" s="19"/>
      <c r="E126" s="19"/>
      <c r="F126" s="19"/>
      <c r="G126" s="23"/>
    </row>
    <row r="127" spans="1:7" x14ac:dyDescent="0.25">
      <c r="A127" s="22"/>
      <c r="B127" s="19"/>
      <c r="C127" s="19"/>
      <c r="D127" s="19"/>
      <c r="E127" s="19"/>
      <c r="F127" s="19"/>
      <c r="G127" s="23"/>
    </row>
    <row r="128" spans="1:7" x14ac:dyDescent="0.25">
      <c r="A128" s="22"/>
      <c r="B128" s="19"/>
      <c r="C128" s="19"/>
      <c r="D128" s="19"/>
      <c r="E128" s="19"/>
      <c r="F128" s="19"/>
      <c r="G128" s="23"/>
    </row>
    <row r="129" spans="1:7" x14ac:dyDescent="0.25">
      <c r="A129" s="22"/>
      <c r="B129" s="19"/>
      <c r="C129" s="19"/>
      <c r="D129" s="19"/>
      <c r="E129" s="19"/>
      <c r="F129" s="19"/>
      <c r="G129" s="23"/>
    </row>
    <row r="130" spans="1:7" x14ac:dyDescent="0.25">
      <c r="A130" s="22"/>
      <c r="B130" s="19"/>
      <c r="C130" s="19"/>
      <c r="D130" s="19"/>
      <c r="E130" s="19"/>
      <c r="F130" s="19"/>
      <c r="G130" s="23"/>
    </row>
    <row r="131" spans="1:7" x14ac:dyDescent="0.25">
      <c r="A131" s="22"/>
      <c r="B131" s="19"/>
      <c r="C131" s="19"/>
      <c r="D131" s="19"/>
      <c r="E131" s="19"/>
      <c r="F131" s="19"/>
      <c r="G131" s="23"/>
    </row>
    <row r="132" spans="1:7" x14ac:dyDescent="0.25">
      <c r="A132" s="22"/>
      <c r="B132" s="19"/>
      <c r="C132" s="19"/>
      <c r="D132" s="19"/>
      <c r="E132" s="19"/>
      <c r="F132" s="19"/>
      <c r="G132" s="23"/>
    </row>
    <row r="133" spans="1:7" x14ac:dyDescent="0.25">
      <c r="A133" s="22"/>
      <c r="B133" s="19"/>
      <c r="C133" s="19"/>
      <c r="D133" s="19"/>
      <c r="E133" s="19"/>
      <c r="F133" s="19"/>
      <c r="G133" s="23"/>
    </row>
    <row r="134" spans="1:7" x14ac:dyDescent="0.25">
      <c r="A134" s="22"/>
      <c r="B134" s="19"/>
      <c r="C134" s="19"/>
      <c r="D134" s="19"/>
      <c r="E134" s="19"/>
      <c r="F134" s="19"/>
      <c r="G134" s="23"/>
    </row>
    <row r="135" spans="1:7" x14ac:dyDescent="0.25">
      <c r="A135" s="22"/>
      <c r="B135" s="19"/>
      <c r="C135" s="19"/>
      <c r="D135" s="19"/>
      <c r="E135" s="19"/>
      <c r="F135" s="19"/>
      <c r="G135" s="23"/>
    </row>
    <row r="136" spans="1:7" x14ac:dyDescent="0.25">
      <c r="A136" s="22"/>
      <c r="B136" s="19"/>
      <c r="C136" s="19"/>
      <c r="D136" s="19"/>
      <c r="E136" s="19"/>
      <c r="F136" s="19"/>
      <c r="G136" s="23"/>
    </row>
    <row r="137" spans="1:7" x14ac:dyDescent="0.25">
      <c r="A137" s="22"/>
      <c r="B137" s="19"/>
      <c r="C137" s="19"/>
      <c r="D137" s="19"/>
      <c r="E137" s="19"/>
      <c r="F137" s="19"/>
      <c r="G137" s="23"/>
    </row>
    <row r="138" spans="1:7" x14ac:dyDescent="0.25">
      <c r="A138" s="22"/>
      <c r="B138" s="19"/>
      <c r="C138" s="19"/>
      <c r="D138" s="19"/>
      <c r="E138" s="19"/>
      <c r="F138" s="19"/>
      <c r="G138" s="23"/>
    </row>
    <row r="139" spans="1:7" x14ac:dyDescent="0.25">
      <c r="A139" s="22"/>
      <c r="B139" s="19"/>
      <c r="C139" s="19"/>
      <c r="D139" s="19"/>
      <c r="E139" s="19"/>
      <c r="F139" s="19"/>
      <c r="G139" s="23"/>
    </row>
    <row r="140" spans="1:7" x14ac:dyDescent="0.25">
      <c r="A140" s="22"/>
      <c r="B140" s="19"/>
      <c r="C140" s="19"/>
      <c r="D140" s="19"/>
      <c r="E140" s="19"/>
      <c r="F140" s="19"/>
      <c r="G140" s="23"/>
    </row>
    <row r="141" spans="1:7" x14ac:dyDescent="0.25">
      <c r="A141" s="22"/>
      <c r="B141" s="19"/>
      <c r="C141" s="19"/>
      <c r="D141" s="19"/>
      <c r="E141" s="19"/>
      <c r="F141" s="19"/>
      <c r="G141" s="23"/>
    </row>
    <row r="142" spans="1:7" x14ac:dyDescent="0.25">
      <c r="A142" s="22"/>
      <c r="B142" s="19"/>
      <c r="C142" s="19"/>
      <c r="D142" s="19"/>
      <c r="E142" s="19"/>
      <c r="F142" s="19"/>
      <c r="G142" s="23"/>
    </row>
    <row r="143" spans="1:7" x14ac:dyDescent="0.25">
      <c r="A143" s="22"/>
      <c r="B143" s="19"/>
      <c r="C143" s="19"/>
      <c r="D143" s="19"/>
      <c r="E143" s="19"/>
      <c r="F143" s="19"/>
      <c r="G143" s="23"/>
    </row>
    <row r="144" spans="1:7" ht="15.75" thickBot="1" x14ac:dyDescent="0.3">
      <c r="A144" s="25"/>
      <c r="B144" s="26"/>
      <c r="C144" s="26"/>
      <c r="D144" s="26"/>
      <c r="E144" s="26"/>
      <c r="F144" s="26"/>
      <c r="G144" s="27"/>
    </row>
    <row r="146" spans="1:6" ht="15.75" thickBot="1" x14ac:dyDescent="0.3"/>
    <row r="147" spans="1:6" x14ac:dyDescent="0.25">
      <c r="A147" s="16"/>
      <c r="B147" s="17"/>
      <c r="C147" s="17"/>
      <c r="D147" s="17"/>
      <c r="E147" s="17"/>
      <c r="F147" s="18"/>
    </row>
    <row r="148" spans="1:6" x14ac:dyDescent="0.25">
      <c r="A148" s="22"/>
      <c r="B148" s="58" t="s">
        <v>57</v>
      </c>
      <c r="C148" s="58"/>
      <c r="D148" s="58"/>
      <c r="E148" s="58"/>
      <c r="F148" s="59"/>
    </row>
    <row r="149" spans="1:6" x14ac:dyDescent="0.25">
      <c r="A149" s="22"/>
      <c r="B149" s="19"/>
      <c r="C149" s="19"/>
      <c r="D149" s="19"/>
      <c r="E149" s="19"/>
      <c r="F149" s="23"/>
    </row>
    <row r="150" spans="1:6" x14ac:dyDescent="0.25">
      <c r="A150" s="22"/>
      <c r="B150" s="19"/>
      <c r="C150" s="19"/>
      <c r="D150" s="19"/>
      <c r="E150" s="19"/>
      <c r="F150" s="23"/>
    </row>
    <row r="151" spans="1:6" x14ac:dyDescent="0.25">
      <c r="A151" s="22"/>
      <c r="B151" s="19"/>
      <c r="C151" s="19"/>
      <c r="D151" s="58" t="s">
        <v>835</v>
      </c>
      <c r="E151" s="58"/>
      <c r="F151" s="23"/>
    </row>
    <row r="152" spans="1:6" x14ac:dyDescent="0.25">
      <c r="A152" s="22"/>
      <c r="B152" s="19"/>
      <c r="C152" s="19"/>
      <c r="D152" s="6" t="s">
        <v>836</v>
      </c>
      <c r="E152" s="6">
        <f>GETPIVOTDATA("Sum of Cross sell bugdet",$D$14)</f>
        <v>20083111</v>
      </c>
      <c r="F152" s="23"/>
    </row>
    <row r="153" spans="1:6" x14ac:dyDescent="0.25">
      <c r="A153" s="22"/>
      <c r="B153" s="19"/>
      <c r="C153" s="19"/>
      <c r="D153" s="6" t="s">
        <v>809</v>
      </c>
      <c r="E153" s="6">
        <f>H5</f>
        <v>13041253.299999993</v>
      </c>
      <c r="F153" s="23"/>
    </row>
    <row r="154" spans="1:6" x14ac:dyDescent="0.25">
      <c r="A154" s="22"/>
      <c r="B154" s="19"/>
      <c r="C154" s="19"/>
      <c r="D154" s="6" t="s">
        <v>499</v>
      </c>
      <c r="E154" s="6">
        <f>GETPIVOTDATA("Amount",$J$5,"income_class","Cross Sell")</f>
        <v>2853842</v>
      </c>
      <c r="F154" s="23"/>
    </row>
    <row r="155" spans="1:6" x14ac:dyDescent="0.25">
      <c r="A155" s="22"/>
      <c r="B155" s="19"/>
      <c r="C155" s="19"/>
      <c r="D155" s="19"/>
      <c r="E155" s="19"/>
      <c r="F155" s="23"/>
    </row>
    <row r="156" spans="1:6" x14ac:dyDescent="0.25">
      <c r="A156" s="22"/>
      <c r="B156" s="19"/>
      <c r="C156" s="19"/>
      <c r="D156" s="19"/>
      <c r="E156" s="19"/>
      <c r="F156" s="23"/>
    </row>
    <row r="157" spans="1:6" x14ac:dyDescent="0.25">
      <c r="A157" s="22"/>
      <c r="B157" s="19"/>
      <c r="C157" s="19"/>
      <c r="D157" s="19"/>
      <c r="E157" s="19"/>
      <c r="F157" s="23"/>
    </row>
    <row r="158" spans="1:6" x14ac:dyDescent="0.25">
      <c r="A158" s="22"/>
      <c r="B158" s="19"/>
      <c r="C158" s="19"/>
      <c r="D158" s="19"/>
      <c r="E158" s="19"/>
      <c r="F158" s="23"/>
    </row>
    <row r="159" spans="1:6" x14ac:dyDescent="0.25">
      <c r="A159" s="22"/>
      <c r="B159" s="19"/>
      <c r="C159" s="19"/>
      <c r="D159" s="19"/>
      <c r="E159" s="19"/>
      <c r="F159" s="23"/>
    </row>
    <row r="160" spans="1:6" x14ac:dyDescent="0.25">
      <c r="A160" s="22"/>
      <c r="B160" s="19"/>
      <c r="C160" s="19"/>
      <c r="D160" s="19"/>
      <c r="E160" s="19"/>
      <c r="F160" s="23"/>
    </row>
    <row r="161" spans="1:6" x14ac:dyDescent="0.25">
      <c r="A161" s="22"/>
      <c r="B161" s="19"/>
      <c r="C161" s="19"/>
      <c r="D161" s="19"/>
      <c r="E161" s="19"/>
      <c r="F161" s="23"/>
    </row>
    <row r="162" spans="1:6" x14ac:dyDescent="0.25">
      <c r="A162" s="22"/>
      <c r="B162" s="19"/>
      <c r="C162" s="19"/>
      <c r="D162" s="19"/>
      <c r="E162" s="19"/>
      <c r="F162" s="23"/>
    </row>
    <row r="163" spans="1:6" x14ac:dyDescent="0.25">
      <c r="A163" s="22"/>
      <c r="B163" s="19"/>
      <c r="C163" s="19"/>
      <c r="D163" s="19"/>
      <c r="E163" s="19"/>
      <c r="F163" s="23"/>
    </row>
    <row r="164" spans="1:6" x14ac:dyDescent="0.25">
      <c r="A164" s="22"/>
      <c r="B164" s="19"/>
      <c r="C164" s="19"/>
      <c r="D164" s="19"/>
      <c r="E164" s="19"/>
      <c r="F164" s="23"/>
    </row>
    <row r="165" spans="1:6" x14ac:dyDescent="0.25">
      <c r="A165" s="22"/>
      <c r="B165" s="19"/>
      <c r="C165" s="19"/>
      <c r="D165" s="19"/>
      <c r="E165" s="19"/>
      <c r="F165" s="23"/>
    </row>
    <row r="166" spans="1:6" x14ac:dyDescent="0.25">
      <c r="A166" s="22"/>
      <c r="B166" s="19"/>
      <c r="C166" s="19"/>
      <c r="D166" s="19"/>
      <c r="E166" s="19"/>
      <c r="F166" s="23"/>
    </row>
    <row r="167" spans="1:6" x14ac:dyDescent="0.25">
      <c r="A167" s="22"/>
      <c r="B167" s="19"/>
      <c r="C167" s="19"/>
      <c r="D167" s="19"/>
      <c r="E167" s="19"/>
      <c r="F167" s="23"/>
    </row>
    <row r="168" spans="1:6" x14ac:dyDescent="0.25">
      <c r="A168" s="22"/>
      <c r="B168" s="19"/>
      <c r="C168" s="19"/>
      <c r="D168" s="19"/>
      <c r="E168" s="19"/>
      <c r="F168" s="23"/>
    </row>
    <row r="169" spans="1:6" x14ac:dyDescent="0.25">
      <c r="A169" s="22"/>
      <c r="B169" s="19"/>
      <c r="C169" s="19"/>
      <c r="D169" s="19"/>
      <c r="E169" s="19"/>
      <c r="F169" s="23"/>
    </row>
    <row r="170" spans="1:6" x14ac:dyDescent="0.25">
      <c r="A170" s="22"/>
      <c r="B170" s="19"/>
      <c r="C170" s="19"/>
      <c r="D170" s="19"/>
      <c r="E170" s="19"/>
      <c r="F170" s="23"/>
    </row>
    <row r="171" spans="1:6" x14ac:dyDescent="0.25">
      <c r="A171" s="22"/>
      <c r="B171" s="19"/>
      <c r="C171" s="19"/>
      <c r="D171" s="19"/>
      <c r="E171" s="19"/>
      <c r="F171" s="23"/>
    </row>
    <row r="172" spans="1:6" x14ac:dyDescent="0.25">
      <c r="A172" s="22"/>
      <c r="B172" s="19"/>
      <c r="C172" s="19"/>
      <c r="D172" s="19"/>
      <c r="E172" s="19"/>
      <c r="F172" s="23"/>
    </row>
    <row r="173" spans="1:6" x14ac:dyDescent="0.25">
      <c r="A173" s="22"/>
      <c r="B173" s="19"/>
      <c r="C173" s="19"/>
      <c r="D173" s="19"/>
      <c r="E173" s="19"/>
      <c r="F173" s="23"/>
    </row>
    <row r="174" spans="1:6" x14ac:dyDescent="0.25">
      <c r="A174" s="22"/>
      <c r="B174" s="19"/>
      <c r="C174" s="19"/>
      <c r="D174" s="19"/>
      <c r="E174" s="19"/>
      <c r="F174" s="23"/>
    </row>
    <row r="175" spans="1:6" x14ac:dyDescent="0.25">
      <c r="A175" s="22"/>
      <c r="B175" s="19"/>
      <c r="C175" s="19"/>
      <c r="D175" s="19"/>
      <c r="E175" s="19"/>
      <c r="F175" s="23"/>
    </row>
    <row r="176" spans="1:6" ht="15.75" thickBot="1" x14ac:dyDescent="0.3">
      <c r="A176" s="25"/>
      <c r="B176" s="26"/>
      <c r="C176" s="26"/>
      <c r="D176" s="26"/>
      <c r="E176" s="26"/>
      <c r="F176" s="27"/>
    </row>
    <row r="177" spans="2:7" ht="15.75" thickBot="1" x14ac:dyDescent="0.3"/>
    <row r="178" spans="2:7" x14ac:dyDescent="0.25">
      <c r="B178" s="16"/>
      <c r="C178" s="17"/>
      <c r="D178" s="17"/>
      <c r="E178" s="17"/>
      <c r="F178" s="17"/>
      <c r="G178" s="18"/>
    </row>
    <row r="179" spans="2:7" x14ac:dyDescent="0.25">
      <c r="B179" s="22"/>
      <c r="C179" s="19"/>
      <c r="D179" s="19"/>
      <c r="E179" s="19"/>
      <c r="F179" s="19"/>
      <c r="G179" s="23"/>
    </row>
    <row r="180" spans="2:7" x14ac:dyDescent="0.25">
      <c r="B180" s="67" t="s">
        <v>23</v>
      </c>
      <c r="C180" s="68"/>
      <c r="D180" s="68"/>
      <c r="E180" s="68"/>
      <c r="F180" s="68"/>
      <c r="G180" s="69"/>
    </row>
    <row r="181" spans="2:7" x14ac:dyDescent="0.25">
      <c r="B181" s="22"/>
      <c r="C181" s="19"/>
      <c r="D181" s="19"/>
      <c r="E181" s="19"/>
      <c r="F181" s="19"/>
      <c r="G181" s="23"/>
    </row>
    <row r="182" spans="2:7" x14ac:dyDescent="0.25">
      <c r="B182" s="22"/>
      <c r="C182" s="19"/>
      <c r="D182" s="70" t="s">
        <v>835</v>
      </c>
      <c r="E182" s="71"/>
      <c r="F182" s="19"/>
      <c r="G182" s="23"/>
    </row>
    <row r="183" spans="2:7" x14ac:dyDescent="0.25">
      <c r="B183" s="22"/>
      <c r="C183" s="19"/>
      <c r="D183" s="72"/>
      <c r="E183" s="73"/>
      <c r="F183" s="19"/>
      <c r="G183" s="23"/>
    </row>
    <row r="184" spans="2:7" x14ac:dyDescent="0.25">
      <c r="B184" s="22"/>
      <c r="C184" s="19"/>
      <c r="D184" s="6" t="s">
        <v>838</v>
      </c>
      <c r="E184" s="6">
        <f>GETPIVOTDATA("Sum of Renewal Budget",$D$14)</f>
        <v>12319455</v>
      </c>
      <c r="F184" s="19"/>
      <c r="G184" s="23"/>
    </row>
    <row r="185" spans="2:7" x14ac:dyDescent="0.25">
      <c r="B185" s="22"/>
      <c r="C185" s="19"/>
      <c r="D185" s="6" t="s">
        <v>839</v>
      </c>
      <c r="E185" s="6">
        <f>H7</f>
        <v>18507270.640000019</v>
      </c>
      <c r="F185" s="19"/>
      <c r="G185" s="23"/>
    </row>
    <row r="186" spans="2:7" x14ac:dyDescent="0.25">
      <c r="B186" s="22"/>
      <c r="C186" s="19"/>
      <c r="D186" s="6" t="s">
        <v>840</v>
      </c>
      <c r="E186" s="6">
        <f>GETPIVOTDATA("Amount",$J$5,"income_class","Renewal")</f>
        <v>8244310</v>
      </c>
      <c r="F186" s="19"/>
      <c r="G186" s="23"/>
    </row>
    <row r="187" spans="2:7" x14ac:dyDescent="0.25">
      <c r="B187" s="22"/>
      <c r="C187" s="19"/>
      <c r="D187" s="19"/>
      <c r="E187" s="19"/>
      <c r="F187" s="19"/>
      <c r="G187" s="23"/>
    </row>
    <row r="188" spans="2:7" x14ac:dyDescent="0.25">
      <c r="B188" s="22"/>
      <c r="C188" s="19"/>
      <c r="D188" s="19"/>
      <c r="E188" s="19"/>
      <c r="F188" s="19"/>
      <c r="G188" s="23"/>
    </row>
    <row r="189" spans="2:7" x14ac:dyDescent="0.25">
      <c r="B189" s="22"/>
      <c r="C189" s="19"/>
      <c r="D189" s="19"/>
      <c r="E189" s="19"/>
      <c r="F189" s="19"/>
      <c r="G189" s="23"/>
    </row>
    <row r="190" spans="2:7" x14ac:dyDescent="0.25">
      <c r="B190" s="22"/>
      <c r="C190" s="19"/>
      <c r="D190" s="19"/>
      <c r="E190" s="19"/>
      <c r="F190" s="19"/>
      <c r="G190" s="23"/>
    </row>
    <row r="191" spans="2:7" x14ac:dyDescent="0.25">
      <c r="B191" s="22"/>
      <c r="C191" s="19"/>
      <c r="D191" s="19"/>
      <c r="E191" s="19"/>
      <c r="F191" s="19"/>
      <c r="G191" s="23"/>
    </row>
    <row r="192" spans="2:7" x14ac:dyDescent="0.25">
      <c r="B192" s="22"/>
      <c r="C192" s="19"/>
      <c r="D192" s="19"/>
      <c r="E192" s="19"/>
      <c r="F192" s="19"/>
      <c r="G192" s="23"/>
    </row>
    <row r="193" spans="2:7" x14ac:dyDescent="0.25">
      <c r="B193" s="22"/>
      <c r="C193" s="19"/>
      <c r="D193" s="19"/>
      <c r="E193" s="19"/>
      <c r="F193" s="19"/>
      <c r="G193" s="23"/>
    </row>
    <row r="194" spans="2:7" x14ac:dyDescent="0.25">
      <c r="B194" s="22"/>
      <c r="C194" s="19"/>
      <c r="D194" s="19"/>
      <c r="E194" s="19"/>
      <c r="F194" s="19"/>
      <c r="G194" s="23"/>
    </row>
    <row r="195" spans="2:7" x14ac:dyDescent="0.25">
      <c r="B195" s="22"/>
      <c r="C195" s="19"/>
      <c r="D195" s="19"/>
      <c r="E195" s="19"/>
      <c r="F195" s="19"/>
      <c r="G195" s="23"/>
    </row>
    <row r="196" spans="2:7" x14ac:dyDescent="0.25">
      <c r="B196" s="22"/>
      <c r="C196" s="19"/>
      <c r="D196" s="19"/>
      <c r="E196" s="19"/>
      <c r="F196" s="19"/>
      <c r="G196" s="23"/>
    </row>
    <row r="197" spans="2:7" x14ac:dyDescent="0.25">
      <c r="B197" s="22"/>
      <c r="C197" s="19"/>
      <c r="D197" s="19"/>
      <c r="E197" s="19"/>
      <c r="F197" s="19"/>
      <c r="G197" s="23"/>
    </row>
    <row r="198" spans="2:7" x14ac:dyDescent="0.25">
      <c r="B198" s="22"/>
      <c r="C198" s="19"/>
      <c r="D198" s="19"/>
      <c r="E198" s="19"/>
      <c r="F198" s="19"/>
      <c r="G198" s="23"/>
    </row>
    <row r="199" spans="2:7" x14ac:dyDescent="0.25">
      <c r="B199" s="22"/>
      <c r="C199" s="19"/>
      <c r="D199" s="19"/>
      <c r="E199" s="19"/>
      <c r="F199" s="19"/>
      <c r="G199" s="23"/>
    </row>
    <row r="200" spans="2:7" x14ac:dyDescent="0.25">
      <c r="B200" s="22"/>
      <c r="C200" s="19"/>
      <c r="D200" s="19"/>
      <c r="E200" s="19"/>
      <c r="F200" s="19"/>
      <c r="G200" s="23"/>
    </row>
    <row r="201" spans="2:7" x14ac:dyDescent="0.25">
      <c r="B201" s="22"/>
      <c r="C201" s="19"/>
      <c r="D201" s="19"/>
      <c r="E201" s="19"/>
      <c r="F201" s="19"/>
      <c r="G201" s="23"/>
    </row>
    <row r="202" spans="2:7" x14ac:dyDescent="0.25">
      <c r="B202" s="22"/>
      <c r="C202" s="19"/>
      <c r="D202" s="19"/>
      <c r="E202" s="19"/>
      <c r="F202" s="19"/>
      <c r="G202" s="23"/>
    </row>
    <row r="203" spans="2:7" x14ac:dyDescent="0.25">
      <c r="B203" s="22"/>
      <c r="C203" s="19"/>
      <c r="D203" s="19"/>
      <c r="E203" s="19"/>
      <c r="F203" s="19"/>
      <c r="G203" s="23"/>
    </row>
    <row r="204" spans="2:7" x14ac:dyDescent="0.25">
      <c r="B204" s="22"/>
      <c r="C204" s="19"/>
      <c r="D204" s="19"/>
      <c r="E204" s="19"/>
      <c r="F204" s="19"/>
      <c r="G204" s="23"/>
    </row>
    <row r="205" spans="2:7" x14ac:dyDescent="0.25">
      <c r="B205" s="22"/>
      <c r="C205" s="19"/>
      <c r="D205" s="19"/>
      <c r="E205" s="19"/>
      <c r="F205" s="19"/>
      <c r="G205" s="23"/>
    </row>
    <row r="206" spans="2:7" x14ac:dyDescent="0.25">
      <c r="B206" s="22"/>
      <c r="C206" s="19"/>
      <c r="D206" s="19"/>
      <c r="E206" s="19"/>
      <c r="F206" s="19"/>
      <c r="G206" s="23"/>
    </row>
    <row r="207" spans="2:7" ht="15.75" thickBot="1" x14ac:dyDescent="0.3">
      <c r="B207" s="25"/>
      <c r="C207" s="26"/>
      <c r="D207" s="26"/>
      <c r="E207" s="26"/>
      <c r="F207" s="26"/>
      <c r="G207" s="27"/>
    </row>
    <row r="210" spans="1:8" ht="15.75" thickBot="1" x14ac:dyDescent="0.3"/>
    <row r="211" spans="1:8" x14ac:dyDescent="0.25">
      <c r="A211" s="16"/>
      <c r="B211" s="17"/>
      <c r="C211" s="17"/>
      <c r="D211" s="17"/>
      <c r="E211" s="17"/>
      <c r="F211" s="17"/>
      <c r="G211" s="17"/>
      <c r="H211" s="18"/>
    </row>
    <row r="212" spans="1:8" x14ac:dyDescent="0.25">
      <c r="A212" s="22"/>
      <c r="B212" s="19"/>
      <c r="C212" s="19"/>
      <c r="D212" s="19"/>
      <c r="E212" s="19"/>
      <c r="F212" s="19"/>
      <c r="G212" s="19"/>
      <c r="H212" s="23"/>
    </row>
    <row r="213" spans="1:8" x14ac:dyDescent="0.25">
      <c r="A213" s="22"/>
      <c r="B213" s="74" t="s">
        <v>842</v>
      </c>
      <c r="C213" s="74"/>
      <c r="D213" s="74"/>
      <c r="E213" s="74"/>
      <c r="F213" s="74"/>
      <c r="G213" s="74"/>
      <c r="H213" s="23"/>
    </row>
    <row r="214" spans="1:8" x14ac:dyDescent="0.25">
      <c r="A214" s="22"/>
      <c r="B214" s="19"/>
      <c r="C214" s="19"/>
      <c r="D214" s="19"/>
      <c r="E214" s="19"/>
      <c r="F214" s="19"/>
      <c r="G214" s="19"/>
      <c r="H214" s="23"/>
    </row>
    <row r="215" spans="1:8" ht="15.75" thickBot="1" x14ac:dyDescent="0.3">
      <c r="A215" s="22"/>
      <c r="B215" s="19"/>
      <c r="C215" s="19"/>
      <c r="D215" s="19"/>
      <c r="E215" s="19"/>
      <c r="F215" s="19"/>
      <c r="G215" s="19"/>
      <c r="H215" s="23"/>
    </row>
    <row r="216" spans="1:8" ht="15.75" thickBot="1" x14ac:dyDescent="0.3">
      <c r="A216" s="22"/>
      <c r="B216" s="19"/>
      <c r="C216" s="19"/>
      <c r="D216" s="30" t="s">
        <v>665</v>
      </c>
      <c r="E216" s="38" t="s">
        <v>841</v>
      </c>
      <c r="F216" s="19"/>
      <c r="G216" s="19"/>
      <c r="H216" s="23"/>
    </row>
    <row r="217" spans="1:8" x14ac:dyDescent="0.25">
      <c r="A217" s="22"/>
      <c r="B217" s="19"/>
      <c r="C217" s="19"/>
      <c r="D217" s="31" t="s">
        <v>546</v>
      </c>
      <c r="E217" s="35">
        <v>5919500</v>
      </c>
      <c r="F217" s="19"/>
      <c r="G217" s="19"/>
      <c r="H217" s="23"/>
    </row>
    <row r="218" spans="1:8" x14ac:dyDescent="0.25">
      <c r="A218" s="22"/>
      <c r="B218" s="19"/>
      <c r="C218" s="19"/>
      <c r="D218" s="32" t="s">
        <v>591</v>
      </c>
      <c r="E218" s="36">
        <v>899000</v>
      </c>
      <c r="F218" s="19"/>
      <c r="G218" s="19"/>
      <c r="H218" s="23"/>
    </row>
    <row r="219" spans="1:8" ht="15.75" thickBot="1" x14ac:dyDescent="0.3">
      <c r="A219" s="22"/>
      <c r="B219" s="19"/>
      <c r="C219" s="19"/>
      <c r="D219" s="33" t="s">
        <v>618</v>
      </c>
      <c r="E219" s="36">
        <v>60000</v>
      </c>
      <c r="F219" s="19"/>
      <c r="G219" s="19"/>
      <c r="H219" s="23"/>
    </row>
    <row r="220" spans="1:8" ht="15.75" thickBot="1" x14ac:dyDescent="0.3">
      <c r="A220" s="22"/>
      <c r="B220" s="19"/>
      <c r="C220" s="19"/>
      <c r="D220" s="34" t="s">
        <v>667</v>
      </c>
      <c r="E220" s="37">
        <v>6878500</v>
      </c>
      <c r="F220" s="19"/>
      <c r="G220" s="19"/>
      <c r="H220" s="23"/>
    </row>
    <row r="221" spans="1:8" x14ac:dyDescent="0.25">
      <c r="A221" s="22"/>
      <c r="B221" s="19"/>
      <c r="C221" s="19"/>
      <c r="D221" s="19"/>
      <c r="E221" s="19"/>
      <c r="F221" s="19"/>
      <c r="G221" s="19"/>
      <c r="H221" s="23"/>
    </row>
    <row r="222" spans="1:8" x14ac:dyDescent="0.25">
      <c r="A222" s="22"/>
      <c r="B222" s="19"/>
      <c r="C222" s="19"/>
      <c r="D222" s="19"/>
      <c r="E222" s="19"/>
      <c r="F222" s="19"/>
      <c r="G222" s="19"/>
      <c r="H222" s="23"/>
    </row>
    <row r="223" spans="1:8" x14ac:dyDescent="0.25">
      <c r="A223" s="22"/>
      <c r="B223" s="19"/>
      <c r="C223" s="19"/>
      <c r="D223" s="43" t="s">
        <v>843</v>
      </c>
      <c r="E223" s="43"/>
      <c r="F223" s="19"/>
      <c r="G223" s="19"/>
      <c r="H223" s="23"/>
    </row>
    <row r="224" spans="1:8" x14ac:dyDescent="0.25">
      <c r="A224" s="22"/>
      <c r="B224" s="19"/>
      <c r="C224" s="19"/>
      <c r="D224" s="6" t="str">
        <f>D217</f>
        <v>Qualify Opportunity</v>
      </c>
      <c r="E224" s="6">
        <f>GETPIVOTDATA("revenue_amount",$D$216,"stage","Qualify Opportunity")</f>
        <v>5919500</v>
      </c>
      <c r="F224" s="19"/>
      <c r="G224" s="19"/>
      <c r="H224" s="23"/>
    </row>
    <row r="225" spans="1:8" x14ac:dyDescent="0.25">
      <c r="A225" s="22"/>
      <c r="B225" s="19"/>
      <c r="C225" s="19"/>
      <c r="D225" s="6" t="str">
        <f>D218</f>
        <v>Negotiate</v>
      </c>
      <c r="E225" s="6">
        <f>GETPIVOTDATA("revenue_amount",$D$216,"stage","Negotiate")</f>
        <v>899000</v>
      </c>
      <c r="F225" s="19"/>
      <c r="G225" s="19"/>
      <c r="H225" s="23"/>
    </row>
    <row r="226" spans="1:8" x14ac:dyDescent="0.25">
      <c r="A226" s="22"/>
      <c r="B226" s="19"/>
      <c r="C226" s="19"/>
      <c r="D226" s="6" t="str">
        <f>D219</f>
        <v>Propose Solution</v>
      </c>
      <c r="E226" s="6">
        <f>GETPIVOTDATA("revenue_amount",$D$216,"stage","Propose Solution")</f>
        <v>60000</v>
      </c>
      <c r="F226" s="19"/>
      <c r="G226" s="19"/>
      <c r="H226" s="23"/>
    </row>
    <row r="227" spans="1:8" x14ac:dyDescent="0.25">
      <c r="A227" s="22"/>
      <c r="B227" s="19"/>
      <c r="C227" s="19"/>
      <c r="D227" s="19"/>
      <c r="E227" s="19"/>
      <c r="F227" s="19"/>
      <c r="G227" s="19"/>
      <c r="H227" s="23"/>
    </row>
    <row r="228" spans="1:8" x14ac:dyDescent="0.25">
      <c r="A228" s="22"/>
      <c r="B228" s="19"/>
      <c r="C228" s="19"/>
      <c r="D228" s="19"/>
      <c r="E228" s="19"/>
      <c r="F228" s="19"/>
      <c r="G228" s="19"/>
      <c r="H228" s="23"/>
    </row>
    <row r="229" spans="1:8" x14ac:dyDescent="0.25">
      <c r="A229" s="22"/>
      <c r="B229" s="19"/>
      <c r="C229" s="19"/>
      <c r="D229" s="19"/>
      <c r="E229" s="19"/>
      <c r="F229" s="19"/>
      <c r="G229" s="19"/>
      <c r="H229" s="23"/>
    </row>
    <row r="230" spans="1:8" x14ac:dyDescent="0.25">
      <c r="A230" s="22"/>
      <c r="B230" s="19"/>
      <c r="C230" s="19"/>
      <c r="D230" s="19"/>
      <c r="E230" s="19"/>
      <c r="F230" s="19"/>
      <c r="G230" s="19"/>
      <c r="H230" s="23"/>
    </row>
    <row r="231" spans="1:8" x14ac:dyDescent="0.25">
      <c r="A231" s="22"/>
      <c r="B231" s="19"/>
      <c r="C231" s="19"/>
      <c r="D231" s="19"/>
      <c r="E231" s="19"/>
      <c r="F231" s="19"/>
      <c r="G231" s="19"/>
      <c r="H231" s="23"/>
    </row>
    <row r="232" spans="1:8" x14ac:dyDescent="0.25">
      <c r="A232" s="22"/>
      <c r="B232" s="19"/>
      <c r="C232" s="19"/>
      <c r="D232" s="19"/>
      <c r="E232" s="19"/>
      <c r="F232" s="19"/>
      <c r="G232" s="19"/>
      <c r="H232" s="23"/>
    </row>
    <row r="233" spans="1:8" x14ac:dyDescent="0.25">
      <c r="A233" s="22"/>
      <c r="B233" s="19"/>
      <c r="C233" s="19"/>
      <c r="D233" s="19"/>
      <c r="E233" s="19"/>
      <c r="F233" s="19"/>
      <c r="G233" s="19"/>
      <c r="H233" s="23"/>
    </row>
    <row r="234" spans="1:8" x14ac:dyDescent="0.25">
      <c r="A234" s="22"/>
      <c r="B234" s="19"/>
      <c r="C234" s="19"/>
      <c r="D234" s="19"/>
      <c r="E234" s="19"/>
      <c r="F234" s="19"/>
      <c r="G234" s="19"/>
      <c r="H234" s="23"/>
    </row>
    <row r="235" spans="1:8" x14ac:dyDescent="0.25">
      <c r="A235" s="22"/>
      <c r="B235" s="19"/>
      <c r="C235" s="19"/>
      <c r="D235" s="19"/>
      <c r="E235" s="19"/>
      <c r="F235" s="19"/>
      <c r="G235" s="19"/>
      <c r="H235" s="23"/>
    </row>
    <row r="236" spans="1:8" x14ac:dyDescent="0.25">
      <c r="A236" s="22"/>
      <c r="B236" s="19"/>
      <c r="C236" s="19"/>
      <c r="D236" s="19"/>
      <c r="E236" s="19"/>
      <c r="F236" s="19"/>
      <c r="G236" s="19"/>
      <c r="H236" s="23"/>
    </row>
    <row r="237" spans="1:8" x14ac:dyDescent="0.25">
      <c r="A237" s="22"/>
      <c r="B237" s="19"/>
      <c r="C237" s="19"/>
      <c r="D237" s="19"/>
      <c r="E237" s="19"/>
      <c r="F237" s="19"/>
      <c r="G237" s="19"/>
      <c r="H237" s="23"/>
    </row>
    <row r="238" spans="1:8" x14ac:dyDescent="0.25">
      <c r="A238" s="22"/>
      <c r="B238" s="19"/>
      <c r="C238" s="19"/>
      <c r="D238" s="19"/>
      <c r="E238" s="19"/>
      <c r="F238" s="19"/>
      <c r="G238" s="19"/>
      <c r="H238" s="23"/>
    </row>
    <row r="239" spans="1:8" x14ac:dyDescent="0.25">
      <c r="A239" s="22"/>
      <c r="B239" s="19"/>
      <c r="C239" s="19"/>
      <c r="D239" s="19"/>
      <c r="E239" s="19"/>
      <c r="F239" s="19"/>
      <c r="G239" s="19"/>
      <c r="H239" s="23"/>
    </row>
    <row r="240" spans="1:8" x14ac:dyDescent="0.25">
      <c r="A240" s="22"/>
      <c r="B240" s="19"/>
      <c r="C240" s="19"/>
      <c r="D240" s="19"/>
      <c r="E240" s="19"/>
      <c r="F240" s="19"/>
      <c r="G240" s="19"/>
      <c r="H240" s="23"/>
    </row>
    <row r="241" spans="1:8" x14ac:dyDescent="0.25">
      <c r="A241" s="22"/>
      <c r="B241" s="19"/>
      <c r="C241" s="19"/>
      <c r="D241" s="19"/>
      <c r="E241" s="19"/>
      <c r="F241" s="19"/>
      <c r="G241" s="19"/>
      <c r="H241" s="23"/>
    </row>
    <row r="242" spans="1:8" x14ac:dyDescent="0.25">
      <c r="A242" s="22"/>
      <c r="B242" s="19"/>
      <c r="C242" s="19"/>
      <c r="D242" s="19"/>
      <c r="E242" s="19"/>
      <c r="F242" s="19"/>
      <c r="G242" s="19"/>
      <c r="H242" s="23"/>
    </row>
    <row r="243" spans="1:8" x14ac:dyDescent="0.25">
      <c r="A243" s="22"/>
      <c r="B243" s="19"/>
      <c r="C243" s="19"/>
      <c r="D243" s="19"/>
      <c r="E243" s="19"/>
      <c r="F243" s="19"/>
      <c r="G243" s="19"/>
      <c r="H243" s="23"/>
    </row>
    <row r="244" spans="1:8" x14ac:dyDescent="0.25">
      <c r="A244" s="22"/>
      <c r="B244" s="19"/>
      <c r="C244" s="19"/>
      <c r="D244" s="19"/>
      <c r="E244" s="19"/>
      <c r="F244" s="19"/>
      <c r="G244" s="19"/>
      <c r="H244" s="23"/>
    </row>
    <row r="245" spans="1:8" x14ac:dyDescent="0.25">
      <c r="A245" s="22"/>
      <c r="B245" s="19"/>
      <c r="C245" s="19"/>
      <c r="D245" s="19"/>
      <c r="E245" s="19"/>
      <c r="F245" s="19"/>
      <c r="G245" s="19"/>
      <c r="H245" s="23"/>
    </row>
    <row r="246" spans="1:8" x14ac:dyDescent="0.25">
      <c r="A246" s="22"/>
      <c r="B246" s="19"/>
      <c r="C246" s="19"/>
      <c r="D246" s="19"/>
      <c r="E246" s="19"/>
      <c r="F246" s="19"/>
      <c r="G246" s="19"/>
      <c r="H246" s="23"/>
    </row>
    <row r="247" spans="1:8" ht="15.75" thickBot="1" x14ac:dyDescent="0.3">
      <c r="A247" s="25"/>
      <c r="B247" s="26"/>
      <c r="C247" s="26"/>
      <c r="D247" s="26"/>
      <c r="E247" s="26"/>
      <c r="F247" s="26"/>
      <c r="G247" s="26"/>
      <c r="H247" s="27"/>
    </row>
    <row r="249" spans="1:8" ht="15.75" thickBot="1" x14ac:dyDescent="0.3"/>
    <row r="250" spans="1:8" x14ac:dyDescent="0.25">
      <c r="A250" s="16"/>
      <c r="B250" s="17"/>
      <c r="C250" s="17"/>
      <c r="D250" s="17"/>
      <c r="E250" s="17"/>
      <c r="F250" s="17"/>
      <c r="G250" s="17"/>
      <c r="H250" s="18"/>
    </row>
    <row r="251" spans="1:8" x14ac:dyDescent="0.25">
      <c r="A251" s="22"/>
      <c r="B251" s="19"/>
      <c r="C251" s="19"/>
      <c r="D251" s="19"/>
      <c r="E251" s="19"/>
      <c r="F251" s="19"/>
      <c r="G251" s="19"/>
      <c r="H251" s="23"/>
    </row>
    <row r="252" spans="1:8" ht="22.5" customHeight="1" x14ac:dyDescent="0.25">
      <c r="A252" s="22"/>
      <c r="B252" s="66" t="s">
        <v>844</v>
      </c>
      <c r="C252" s="66"/>
      <c r="D252" s="66"/>
      <c r="E252" s="66"/>
      <c r="F252" s="66"/>
      <c r="G252" s="66"/>
      <c r="H252" s="23"/>
    </row>
    <row r="253" spans="1:8" ht="15.75" thickBot="1" x14ac:dyDescent="0.3">
      <c r="A253" s="22"/>
      <c r="B253" s="19"/>
      <c r="C253" s="19"/>
      <c r="D253" s="19"/>
      <c r="E253" s="19"/>
      <c r="F253" s="19"/>
      <c r="G253" s="19"/>
      <c r="H253" s="23"/>
    </row>
    <row r="254" spans="1:8" ht="15.75" thickBot="1" x14ac:dyDescent="0.3">
      <c r="A254" s="22"/>
      <c r="B254" s="19"/>
      <c r="C254" s="19"/>
      <c r="D254" s="30" t="s">
        <v>665</v>
      </c>
      <c r="E254" s="38" t="s">
        <v>845</v>
      </c>
      <c r="F254" s="19"/>
      <c r="G254" s="19"/>
      <c r="H254" s="23"/>
    </row>
    <row r="255" spans="1:8" x14ac:dyDescent="0.25">
      <c r="A255" s="22"/>
      <c r="B255" s="19"/>
      <c r="C255" s="19"/>
      <c r="D255" s="31" t="s">
        <v>39</v>
      </c>
      <c r="E255" s="35">
        <v>15</v>
      </c>
      <c r="F255" s="19"/>
      <c r="G255" s="19"/>
      <c r="H255" s="23"/>
    </row>
    <row r="256" spans="1:8" x14ac:dyDescent="0.25">
      <c r="A256" s="22"/>
      <c r="B256" s="19"/>
      <c r="C256" s="19"/>
      <c r="D256" s="32" t="s">
        <v>131</v>
      </c>
      <c r="E256" s="36">
        <v>6</v>
      </c>
      <c r="F256" s="19"/>
      <c r="G256" s="19"/>
      <c r="H256" s="23"/>
    </row>
    <row r="257" spans="1:8" x14ac:dyDescent="0.25">
      <c r="A257" s="22"/>
      <c r="B257" s="19"/>
      <c r="C257" s="19"/>
      <c r="D257" s="32" t="s">
        <v>32</v>
      </c>
      <c r="E257" s="36">
        <v>13</v>
      </c>
      <c r="F257" s="19"/>
      <c r="G257" s="19"/>
      <c r="H257" s="23"/>
    </row>
    <row r="258" spans="1:8" x14ac:dyDescent="0.25">
      <c r="A258" s="22"/>
      <c r="B258" s="19"/>
      <c r="C258" s="19"/>
      <c r="D258" s="32" t="s">
        <v>35</v>
      </c>
      <c r="E258" s="36">
        <v>5</v>
      </c>
      <c r="F258" s="19"/>
      <c r="G258" s="19"/>
      <c r="H258" s="23"/>
    </row>
    <row r="259" spans="1:8" x14ac:dyDescent="0.25">
      <c r="A259" s="22"/>
      <c r="B259" s="19"/>
      <c r="C259" s="19"/>
      <c r="D259" s="32" t="s">
        <v>22</v>
      </c>
      <c r="E259" s="36">
        <v>7</v>
      </c>
      <c r="F259" s="19"/>
      <c r="G259" s="19"/>
      <c r="H259" s="23"/>
    </row>
    <row r="260" spans="1:8" x14ac:dyDescent="0.25">
      <c r="A260" s="22"/>
      <c r="B260" s="19"/>
      <c r="C260" s="19"/>
      <c r="D260" s="32" t="s">
        <v>34</v>
      </c>
      <c r="E260" s="36">
        <v>2</v>
      </c>
      <c r="F260" s="19"/>
      <c r="G260" s="19"/>
      <c r="H260" s="23"/>
    </row>
    <row r="261" spans="1:8" ht="15.75" thickBot="1" x14ac:dyDescent="0.3">
      <c r="A261" s="22"/>
      <c r="B261" s="19"/>
      <c r="C261" s="19"/>
      <c r="D261" s="33" t="s">
        <v>642</v>
      </c>
      <c r="E261" s="36">
        <v>1</v>
      </c>
      <c r="F261" s="19"/>
      <c r="G261" s="19"/>
      <c r="H261" s="23"/>
    </row>
    <row r="262" spans="1:8" ht="15.75" thickBot="1" x14ac:dyDescent="0.3">
      <c r="A262" s="22"/>
      <c r="B262" s="19"/>
      <c r="C262" s="19"/>
      <c r="D262" s="34" t="s">
        <v>667</v>
      </c>
      <c r="E262" s="37">
        <v>49</v>
      </c>
      <c r="F262" s="19"/>
      <c r="G262" s="19"/>
      <c r="H262" s="23"/>
    </row>
    <row r="263" spans="1:8" x14ac:dyDescent="0.25">
      <c r="A263" s="22"/>
      <c r="B263" s="19"/>
      <c r="C263" s="19"/>
      <c r="D263" s="19"/>
      <c r="E263" s="19"/>
      <c r="F263" s="19"/>
      <c r="G263" s="19"/>
      <c r="H263" s="23"/>
    </row>
    <row r="264" spans="1:8" x14ac:dyDescent="0.25">
      <c r="A264" s="22"/>
      <c r="B264" s="19"/>
      <c r="C264" s="19"/>
      <c r="D264" s="19"/>
      <c r="E264" s="19"/>
      <c r="F264" s="19"/>
      <c r="G264" s="19"/>
      <c r="H264" s="23"/>
    </row>
    <row r="265" spans="1:8" x14ac:dyDescent="0.25">
      <c r="A265" s="22"/>
      <c r="B265" s="19"/>
      <c r="C265" s="19"/>
      <c r="D265" s="19"/>
      <c r="E265" s="19"/>
      <c r="F265" s="19"/>
      <c r="G265" s="19"/>
      <c r="H265" s="23"/>
    </row>
    <row r="266" spans="1:8" x14ac:dyDescent="0.25">
      <c r="A266" s="22"/>
      <c r="B266" s="19"/>
      <c r="C266" s="19"/>
      <c r="D266" s="19"/>
      <c r="E266" s="19"/>
      <c r="F266" s="19"/>
      <c r="G266" s="19"/>
      <c r="H266" s="23"/>
    </row>
    <row r="267" spans="1:8" x14ac:dyDescent="0.25">
      <c r="A267" s="22"/>
      <c r="B267" s="19"/>
      <c r="C267" s="19"/>
      <c r="D267" s="19"/>
      <c r="E267" s="19"/>
      <c r="F267" s="19"/>
      <c r="G267" s="19"/>
      <c r="H267" s="23"/>
    </row>
    <row r="268" spans="1:8" x14ac:dyDescent="0.25">
      <c r="A268" s="22"/>
      <c r="B268" s="19"/>
      <c r="C268" s="19"/>
      <c r="D268" s="19"/>
      <c r="E268" s="19"/>
      <c r="F268" s="19"/>
      <c r="G268" s="19"/>
      <c r="H268" s="23"/>
    </row>
    <row r="269" spans="1:8" x14ac:dyDescent="0.25">
      <c r="A269" s="22"/>
      <c r="B269" s="19"/>
      <c r="C269" s="19"/>
      <c r="D269" s="19"/>
      <c r="E269" s="19"/>
      <c r="F269" s="19"/>
      <c r="G269" s="19"/>
      <c r="H269" s="23"/>
    </row>
    <row r="270" spans="1:8" x14ac:dyDescent="0.25">
      <c r="A270" s="22"/>
      <c r="B270" s="19"/>
      <c r="C270" s="19"/>
      <c r="D270" s="19"/>
      <c r="E270" s="19"/>
      <c r="F270" s="19"/>
      <c r="G270" s="19"/>
      <c r="H270" s="23"/>
    </row>
    <row r="271" spans="1:8" x14ac:dyDescent="0.25">
      <c r="A271" s="22"/>
      <c r="B271" s="19"/>
      <c r="C271" s="19"/>
      <c r="D271" s="19"/>
      <c r="E271" s="19"/>
      <c r="F271" s="19"/>
      <c r="G271" s="19"/>
      <c r="H271" s="23"/>
    </row>
    <row r="272" spans="1:8" x14ac:dyDescent="0.25">
      <c r="A272" s="22"/>
      <c r="B272" s="19"/>
      <c r="C272" s="19"/>
      <c r="D272" s="19"/>
      <c r="E272" s="19"/>
      <c r="F272" s="19"/>
      <c r="G272" s="19"/>
      <c r="H272" s="23"/>
    </row>
    <row r="273" spans="1:8" x14ac:dyDescent="0.25">
      <c r="A273" s="22"/>
      <c r="B273" s="19"/>
      <c r="C273" s="19"/>
      <c r="D273" s="19"/>
      <c r="E273" s="19"/>
      <c r="F273" s="19"/>
      <c r="G273" s="19"/>
      <c r="H273" s="23"/>
    </row>
    <row r="274" spans="1:8" x14ac:dyDescent="0.25">
      <c r="A274" s="22"/>
      <c r="B274" s="19"/>
      <c r="C274" s="19"/>
      <c r="D274" s="19"/>
      <c r="E274" s="19"/>
      <c r="F274" s="19"/>
      <c r="G274" s="19"/>
      <c r="H274" s="23"/>
    </row>
    <row r="275" spans="1:8" x14ac:dyDescent="0.25">
      <c r="A275" s="22"/>
      <c r="B275" s="19"/>
      <c r="C275" s="19"/>
      <c r="D275" s="19"/>
      <c r="E275" s="19"/>
      <c r="F275" s="19"/>
      <c r="G275" s="19"/>
      <c r="H275" s="23"/>
    </row>
    <row r="276" spans="1:8" x14ac:dyDescent="0.25">
      <c r="A276" s="22"/>
      <c r="B276" s="19"/>
      <c r="C276" s="19"/>
      <c r="D276" s="19"/>
      <c r="E276" s="19"/>
      <c r="F276" s="19"/>
      <c r="G276" s="19"/>
      <c r="H276" s="23"/>
    </row>
    <row r="277" spans="1:8" x14ac:dyDescent="0.25">
      <c r="A277" s="22"/>
      <c r="B277" s="19"/>
      <c r="C277" s="19"/>
      <c r="D277" s="19"/>
      <c r="E277" s="19"/>
      <c r="F277" s="19"/>
      <c r="G277" s="19"/>
      <c r="H277" s="23"/>
    </row>
    <row r="278" spans="1:8" x14ac:dyDescent="0.25">
      <c r="A278" s="22"/>
      <c r="B278" s="19"/>
      <c r="C278" s="19"/>
      <c r="D278" s="19"/>
      <c r="E278" s="19"/>
      <c r="F278" s="19"/>
      <c r="G278" s="19"/>
      <c r="H278" s="23"/>
    </row>
    <row r="279" spans="1:8" x14ac:dyDescent="0.25">
      <c r="A279" s="22"/>
      <c r="B279" s="19"/>
      <c r="C279" s="19"/>
      <c r="D279" s="19"/>
      <c r="E279" s="19"/>
      <c r="F279" s="19"/>
      <c r="G279" s="19"/>
      <c r="H279" s="23"/>
    </row>
    <row r="280" spans="1:8" x14ac:dyDescent="0.25">
      <c r="A280" s="22"/>
      <c r="B280" s="19"/>
      <c r="C280" s="19"/>
      <c r="D280" s="19"/>
      <c r="E280" s="19"/>
      <c r="F280" s="19"/>
      <c r="G280" s="19"/>
      <c r="H280" s="23"/>
    </row>
    <row r="281" spans="1:8" x14ac:dyDescent="0.25">
      <c r="A281" s="22"/>
      <c r="B281" s="19"/>
      <c r="C281" s="19"/>
      <c r="D281" s="19"/>
      <c r="E281" s="19"/>
      <c r="F281" s="19"/>
      <c r="G281" s="19"/>
      <c r="H281" s="23"/>
    </row>
    <row r="282" spans="1:8" x14ac:dyDescent="0.25">
      <c r="A282" s="22"/>
      <c r="B282" s="19"/>
      <c r="C282" s="19"/>
      <c r="D282" s="19"/>
      <c r="E282" s="19"/>
      <c r="F282" s="19"/>
      <c r="G282" s="19"/>
      <c r="H282" s="23"/>
    </row>
    <row r="283" spans="1:8" x14ac:dyDescent="0.25">
      <c r="A283" s="22"/>
      <c r="B283" s="19"/>
      <c r="C283" s="19"/>
      <c r="D283" s="19"/>
      <c r="E283" s="19"/>
      <c r="F283" s="19"/>
      <c r="G283" s="19"/>
      <c r="H283" s="23"/>
    </row>
    <row r="284" spans="1:8" x14ac:dyDescent="0.25">
      <c r="A284" s="22"/>
      <c r="B284" s="19"/>
      <c r="C284" s="19"/>
      <c r="D284" s="19"/>
      <c r="E284" s="19"/>
      <c r="F284" s="19"/>
      <c r="G284" s="19"/>
      <c r="H284" s="23"/>
    </row>
    <row r="285" spans="1:8" ht="15.75" thickBot="1" x14ac:dyDescent="0.3">
      <c r="A285" s="25"/>
      <c r="B285" s="26"/>
      <c r="C285" s="26"/>
      <c r="D285" s="26"/>
      <c r="E285" s="26"/>
      <c r="F285" s="26"/>
      <c r="G285" s="26"/>
      <c r="H285" s="27"/>
    </row>
    <row r="287" spans="1:8" ht="15.75" thickBot="1" x14ac:dyDescent="0.3"/>
    <row r="288" spans="1:8" x14ac:dyDescent="0.25">
      <c r="A288" s="16"/>
      <c r="B288" s="17"/>
      <c r="C288" s="17"/>
      <c r="D288" s="17"/>
      <c r="E288" s="17"/>
      <c r="F288" s="18"/>
    </row>
    <row r="289" spans="1:6" x14ac:dyDescent="0.25">
      <c r="A289" s="22"/>
      <c r="B289" s="19"/>
      <c r="C289" s="19"/>
      <c r="D289" s="19"/>
      <c r="E289" s="19"/>
      <c r="F289" s="23"/>
    </row>
    <row r="290" spans="1:6" ht="15.75" thickBot="1" x14ac:dyDescent="0.3">
      <c r="A290" s="22"/>
      <c r="B290" s="19"/>
      <c r="C290" s="19"/>
      <c r="D290" s="19"/>
      <c r="E290" s="19"/>
      <c r="F290" s="23"/>
    </row>
    <row r="291" spans="1:6" ht="15.75" thickBot="1" x14ac:dyDescent="0.3">
      <c r="A291" s="28" t="s">
        <v>845</v>
      </c>
      <c r="B291" s="39" t="s">
        <v>846</v>
      </c>
      <c r="C291" s="19"/>
      <c r="D291" s="38" t="s">
        <v>847</v>
      </c>
      <c r="F291" s="23"/>
    </row>
    <row r="292" spans="1:6" ht="15.75" thickBot="1" x14ac:dyDescent="0.3">
      <c r="A292" s="41">
        <v>49</v>
      </c>
      <c r="B292" s="29">
        <f>GETPIVOTDATA("opportunity_id",$A$291)</f>
        <v>49</v>
      </c>
      <c r="C292" s="19"/>
      <c r="D292" s="40">
        <v>49</v>
      </c>
      <c r="F292" s="23"/>
    </row>
    <row r="293" spans="1:6" x14ac:dyDescent="0.25">
      <c r="A293" s="22"/>
      <c r="B293" s="19"/>
      <c r="C293" s="19"/>
      <c r="F293" s="23"/>
    </row>
    <row r="294" spans="1:6" x14ac:dyDescent="0.25">
      <c r="A294" s="22"/>
      <c r="B294" s="19"/>
      <c r="C294" s="19"/>
      <c r="F294" s="23"/>
    </row>
    <row r="295" spans="1:6" ht="15.75" thickBot="1" x14ac:dyDescent="0.3">
      <c r="A295" s="22"/>
      <c r="B295" s="19"/>
      <c r="C295" s="19"/>
      <c r="F295" s="23"/>
    </row>
    <row r="296" spans="1:6" ht="15.75" thickBot="1" x14ac:dyDescent="0.3">
      <c r="A296" s="22"/>
      <c r="B296" s="7" t="s">
        <v>665</v>
      </c>
      <c r="C296" s="6" t="s">
        <v>841</v>
      </c>
      <c r="F296" s="23"/>
    </row>
    <row r="297" spans="1:6" x14ac:dyDescent="0.25">
      <c r="A297" s="22"/>
      <c r="B297" s="8" t="s">
        <v>32</v>
      </c>
      <c r="C297" s="9">
        <v>500000</v>
      </c>
      <c r="D297" s="19"/>
      <c r="E297" s="19"/>
      <c r="F297" s="23"/>
    </row>
    <row r="298" spans="1:6" x14ac:dyDescent="0.25">
      <c r="A298" s="22"/>
      <c r="B298" s="8" t="s">
        <v>545</v>
      </c>
      <c r="C298" s="9">
        <v>400000</v>
      </c>
      <c r="D298" s="19"/>
      <c r="E298" s="19"/>
      <c r="F298" s="23"/>
    </row>
    <row r="299" spans="1:6" x14ac:dyDescent="0.25">
      <c r="A299" s="22"/>
      <c r="B299" s="8" t="s">
        <v>638</v>
      </c>
      <c r="C299" s="9">
        <v>400000</v>
      </c>
      <c r="D299" s="19"/>
      <c r="E299" s="19"/>
      <c r="F299" s="23"/>
    </row>
    <row r="300" spans="1:6" x14ac:dyDescent="0.25">
      <c r="A300" s="22"/>
      <c r="B300" s="8" t="s">
        <v>588</v>
      </c>
      <c r="C300" s="9">
        <v>350000</v>
      </c>
      <c r="D300" s="19"/>
      <c r="E300" s="19"/>
      <c r="F300" s="23"/>
    </row>
    <row r="301" spans="1:6" x14ac:dyDescent="0.25">
      <c r="A301" s="22"/>
      <c r="B301" s="8" t="s">
        <v>667</v>
      </c>
      <c r="C301" s="9">
        <v>1650000</v>
      </c>
      <c r="D301" s="19"/>
      <c r="E301" s="19"/>
      <c r="F301" s="23"/>
    </row>
    <row r="302" spans="1:6" x14ac:dyDescent="0.25">
      <c r="A302" s="22"/>
      <c r="B302" s="19"/>
      <c r="C302" s="19"/>
      <c r="D302" s="19"/>
      <c r="E302" s="19"/>
      <c r="F302" s="23"/>
    </row>
    <row r="303" spans="1:6" x14ac:dyDescent="0.25">
      <c r="A303" s="22"/>
      <c r="B303" s="19"/>
      <c r="C303" s="19"/>
      <c r="D303" s="19"/>
      <c r="E303" s="19"/>
      <c r="F303" s="23"/>
    </row>
    <row r="304" spans="1:6" x14ac:dyDescent="0.25">
      <c r="A304" s="22"/>
      <c r="B304" s="19"/>
      <c r="C304" s="19"/>
      <c r="D304" s="19"/>
      <c r="E304" s="19"/>
      <c r="F304" s="23"/>
    </row>
    <row r="305" spans="1:6" x14ac:dyDescent="0.25">
      <c r="A305" s="22"/>
      <c r="B305" s="19"/>
      <c r="C305" s="19"/>
      <c r="D305" s="19"/>
      <c r="E305" s="19"/>
      <c r="F305" s="23"/>
    </row>
    <row r="306" spans="1:6" x14ac:dyDescent="0.25">
      <c r="A306" s="22"/>
      <c r="B306" s="19"/>
      <c r="C306" s="19"/>
      <c r="D306" s="19"/>
      <c r="E306" s="19"/>
      <c r="F306" s="23"/>
    </row>
    <row r="307" spans="1:6" x14ac:dyDescent="0.25">
      <c r="A307" s="22"/>
      <c r="B307" s="19"/>
      <c r="C307" s="19"/>
      <c r="D307" s="19"/>
      <c r="E307" s="19"/>
      <c r="F307" s="23"/>
    </row>
    <row r="308" spans="1:6" x14ac:dyDescent="0.25">
      <c r="A308" s="22"/>
      <c r="B308" s="19"/>
      <c r="C308" s="19"/>
      <c r="D308" s="19"/>
      <c r="E308" s="19"/>
      <c r="F308" s="23"/>
    </row>
    <row r="309" spans="1:6" x14ac:dyDescent="0.25">
      <c r="A309" s="22"/>
      <c r="B309" s="19"/>
      <c r="C309" s="19"/>
      <c r="D309" s="19"/>
      <c r="E309" s="19"/>
      <c r="F309" s="23"/>
    </row>
    <row r="310" spans="1:6" x14ac:dyDescent="0.25">
      <c r="A310" s="22"/>
      <c r="B310" s="19"/>
      <c r="C310" s="19"/>
      <c r="D310" s="19"/>
      <c r="E310" s="19"/>
      <c r="F310" s="23"/>
    </row>
    <row r="311" spans="1:6" x14ac:dyDescent="0.25">
      <c r="A311" s="22"/>
      <c r="B311" s="19"/>
      <c r="C311" s="19"/>
      <c r="D311" s="19"/>
      <c r="E311" s="19"/>
      <c r="F311" s="23"/>
    </row>
    <row r="312" spans="1:6" x14ac:dyDescent="0.25">
      <c r="A312" s="22"/>
      <c r="B312" s="19"/>
      <c r="C312" s="19"/>
      <c r="D312" s="19"/>
      <c r="E312" s="19"/>
      <c r="F312" s="23"/>
    </row>
    <row r="313" spans="1:6" x14ac:dyDescent="0.25">
      <c r="A313" s="22"/>
      <c r="B313" s="19"/>
      <c r="C313" s="19"/>
      <c r="D313" s="19"/>
      <c r="E313" s="19"/>
      <c r="F313" s="23"/>
    </row>
    <row r="314" spans="1:6" x14ac:dyDescent="0.25">
      <c r="A314" s="22"/>
      <c r="B314" s="19"/>
      <c r="C314" s="19"/>
      <c r="D314" s="19"/>
      <c r="E314" s="19"/>
      <c r="F314" s="23"/>
    </row>
    <row r="315" spans="1:6" x14ac:dyDescent="0.25">
      <c r="A315" s="22"/>
      <c r="B315" s="19"/>
      <c r="C315" s="19"/>
      <c r="D315" s="19"/>
      <c r="E315" s="19"/>
      <c r="F315" s="23"/>
    </row>
    <row r="316" spans="1:6" x14ac:dyDescent="0.25">
      <c r="A316" s="22"/>
      <c r="B316" s="19"/>
      <c r="C316" s="19"/>
      <c r="D316" s="19"/>
      <c r="E316" s="19"/>
      <c r="F316" s="23"/>
    </row>
    <row r="317" spans="1:6" x14ac:dyDescent="0.25">
      <c r="A317" s="22"/>
      <c r="B317" s="19"/>
      <c r="C317" s="19"/>
      <c r="D317" s="19"/>
      <c r="E317" s="19"/>
      <c r="F317" s="23"/>
    </row>
    <row r="318" spans="1:6" x14ac:dyDescent="0.25">
      <c r="A318" s="22"/>
      <c r="B318" s="19"/>
      <c r="C318" s="19"/>
      <c r="D318" s="19"/>
      <c r="E318" s="19"/>
      <c r="F318" s="23"/>
    </row>
    <row r="319" spans="1:6" x14ac:dyDescent="0.25">
      <c r="A319" s="22"/>
      <c r="B319" s="19"/>
      <c r="C319" s="19"/>
      <c r="D319" s="19"/>
      <c r="E319" s="19"/>
      <c r="F319" s="23"/>
    </row>
    <row r="320" spans="1:6" x14ac:dyDescent="0.25">
      <c r="A320" s="22"/>
      <c r="B320" s="19"/>
      <c r="C320" s="19"/>
      <c r="D320" s="19"/>
      <c r="E320" s="19"/>
      <c r="F320" s="23"/>
    </row>
    <row r="321" spans="1:6" ht="15.75" thickBot="1" x14ac:dyDescent="0.3">
      <c r="A321" s="25"/>
      <c r="B321" s="26"/>
      <c r="C321" s="26"/>
      <c r="D321" s="26"/>
      <c r="E321" s="26"/>
      <c r="F321" s="27"/>
    </row>
    <row r="323" spans="1:6" ht="15.75" thickBot="1" x14ac:dyDescent="0.3"/>
    <row r="324" spans="1:6" x14ac:dyDescent="0.25">
      <c r="A324" s="58" t="s">
        <v>848</v>
      </c>
      <c r="B324" s="58"/>
      <c r="C324" s="58"/>
      <c r="D324" s="58"/>
      <c r="E324" s="18"/>
    </row>
    <row r="325" spans="1:6" ht="15.75" thickBot="1" x14ac:dyDescent="0.3">
      <c r="A325" s="22"/>
      <c r="B325" s="19"/>
      <c r="C325" s="19"/>
      <c r="D325" s="19"/>
      <c r="E325" s="23"/>
    </row>
    <row r="326" spans="1:6" ht="15.75" thickBot="1" x14ac:dyDescent="0.3">
      <c r="A326" s="22"/>
      <c r="B326" s="30" t="s">
        <v>665</v>
      </c>
      <c r="C326" s="38" t="s">
        <v>841</v>
      </c>
      <c r="D326" s="19"/>
      <c r="E326" s="23"/>
    </row>
    <row r="327" spans="1:6" x14ac:dyDescent="0.25">
      <c r="A327" s="22"/>
      <c r="B327" s="31" t="s">
        <v>632</v>
      </c>
      <c r="C327" s="35">
        <v>300000</v>
      </c>
      <c r="D327" s="19"/>
      <c r="E327" s="23"/>
    </row>
    <row r="328" spans="1:6" x14ac:dyDescent="0.25">
      <c r="A328" s="22"/>
      <c r="B328" s="32" t="s">
        <v>588</v>
      </c>
      <c r="C328" s="36">
        <v>350000</v>
      </c>
      <c r="D328" s="19"/>
      <c r="E328" s="23"/>
    </row>
    <row r="329" spans="1:6" x14ac:dyDescent="0.25">
      <c r="A329" s="22"/>
      <c r="B329" s="32" t="s">
        <v>638</v>
      </c>
      <c r="C329" s="36">
        <v>400000</v>
      </c>
      <c r="D329" s="19"/>
      <c r="E329" s="23"/>
    </row>
    <row r="330" spans="1:6" x14ac:dyDescent="0.25">
      <c r="A330" s="22"/>
      <c r="B330" s="32" t="s">
        <v>545</v>
      </c>
      <c r="C330" s="36">
        <v>400000</v>
      </c>
      <c r="D330" s="19"/>
      <c r="E330" s="23"/>
    </row>
    <row r="331" spans="1:6" ht="15.75" thickBot="1" x14ac:dyDescent="0.3">
      <c r="A331" s="22"/>
      <c r="B331" s="33" t="s">
        <v>32</v>
      </c>
      <c r="C331" s="36">
        <v>500000</v>
      </c>
      <c r="D331" s="19"/>
      <c r="E331" s="23"/>
    </row>
    <row r="332" spans="1:6" ht="15.75" thickBot="1" x14ac:dyDescent="0.3">
      <c r="A332" s="22"/>
      <c r="B332" s="34" t="s">
        <v>667</v>
      </c>
      <c r="C332" s="37">
        <v>1950000</v>
      </c>
      <c r="D332" s="19"/>
      <c r="E332" s="23"/>
    </row>
    <row r="333" spans="1:6" x14ac:dyDescent="0.25">
      <c r="A333" s="22"/>
      <c r="B333" s="19"/>
      <c r="C333" s="19"/>
      <c r="D333" s="19"/>
      <c r="E333" s="23"/>
    </row>
    <row r="334" spans="1:6" x14ac:dyDescent="0.25">
      <c r="A334" s="22"/>
      <c r="B334" s="19"/>
      <c r="C334" s="19"/>
      <c r="D334" s="19"/>
      <c r="E334" s="23"/>
    </row>
    <row r="335" spans="1:6" x14ac:dyDescent="0.25">
      <c r="A335" s="22"/>
      <c r="B335" s="19"/>
      <c r="C335" s="19"/>
      <c r="D335" s="19"/>
      <c r="E335" s="23"/>
    </row>
    <row r="336" spans="1:6" x14ac:dyDescent="0.25">
      <c r="A336" s="22"/>
      <c r="B336" s="19"/>
      <c r="C336" s="19"/>
      <c r="D336" s="19"/>
      <c r="E336" s="23"/>
    </row>
    <row r="337" spans="1:5" x14ac:dyDescent="0.25">
      <c r="A337" s="22"/>
      <c r="B337" s="19"/>
      <c r="C337" s="19"/>
      <c r="D337" s="19"/>
      <c r="E337" s="23"/>
    </row>
    <row r="338" spans="1:5" x14ac:dyDescent="0.25">
      <c r="A338" s="22"/>
      <c r="B338" s="19"/>
      <c r="C338" s="19"/>
      <c r="D338" s="19"/>
      <c r="E338" s="23"/>
    </row>
    <row r="339" spans="1:5" x14ac:dyDescent="0.25">
      <c r="A339" s="22"/>
      <c r="B339" s="19"/>
      <c r="C339" s="19"/>
      <c r="D339" s="19"/>
      <c r="E339" s="23"/>
    </row>
    <row r="340" spans="1:5" x14ac:dyDescent="0.25">
      <c r="A340" s="22"/>
      <c r="B340" s="19"/>
      <c r="C340" s="19"/>
      <c r="D340" s="19"/>
      <c r="E340" s="23"/>
    </row>
    <row r="341" spans="1:5" x14ac:dyDescent="0.25">
      <c r="A341" s="22"/>
      <c r="B341" s="19"/>
      <c r="C341" s="19"/>
      <c r="D341" s="19"/>
      <c r="E341" s="23"/>
    </row>
    <row r="342" spans="1:5" x14ac:dyDescent="0.25">
      <c r="A342" s="22"/>
      <c r="B342" s="19"/>
      <c r="C342" s="19"/>
      <c r="D342" s="19"/>
      <c r="E342" s="23"/>
    </row>
    <row r="343" spans="1:5" x14ac:dyDescent="0.25">
      <c r="A343" s="22"/>
      <c r="B343" s="19"/>
      <c r="C343" s="19"/>
      <c r="D343" s="19"/>
      <c r="E343" s="23"/>
    </row>
    <row r="344" spans="1:5" x14ac:dyDescent="0.25">
      <c r="A344" s="22"/>
      <c r="B344" s="19"/>
      <c r="C344" s="19"/>
      <c r="D344" s="19"/>
      <c r="E344" s="23"/>
    </row>
    <row r="345" spans="1:5" x14ac:dyDescent="0.25">
      <c r="A345" s="22"/>
      <c r="B345" s="19"/>
      <c r="C345" s="19"/>
      <c r="D345" s="19"/>
      <c r="E345" s="23"/>
    </row>
    <row r="346" spans="1:5" x14ac:dyDescent="0.25">
      <c r="A346" s="22"/>
      <c r="B346" s="19"/>
      <c r="C346" s="19"/>
      <c r="D346" s="19"/>
      <c r="E346" s="23"/>
    </row>
    <row r="347" spans="1:5" x14ac:dyDescent="0.25">
      <c r="A347" s="22"/>
      <c r="B347" s="19"/>
      <c r="C347" s="19"/>
      <c r="D347" s="19"/>
      <c r="E347" s="23"/>
    </row>
    <row r="348" spans="1:5" x14ac:dyDescent="0.25">
      <c r="A348" s="22"/>
      <c r="B348" s="19"/>
      <c r="C348" s="19"/>
      <c r="D348" s="19"/>
      <c r="E348" s="23"/>
    </row>
    <row r="349" spans="1:5" x14ac:dyDescent="0.25">
      <c r="A349" s="22"/>
      <c r="B349" s="19"/>
      <c r="C349" s="19"/>
      <c r="D349" s="19"/>
      <c r="E349" s="23"/>
    </row>
    <row r="350" spans="1:5" x14ac:dyDescent="0.25">
      <c r="A350" s="22"/>
      <c r="B350" s="19"/>
      <c r="C350" s="19"/>
      <c r="D350" s="19"/>
      <c r="E350" s="23"/>
    </row>
    <row r="351" spans="1:5" x14ac:dyDescent="0.25">
      <c r="A351" s="22"/>
      <c r="B351" s="19"/>
      <c r="C351" s="19"/>
      <c r="D351" s="19"/>
      <c r="E351" s="23"/>
    </row>
    <row r="352" spans="1:5" x14ac:dyDescent="0.25">
      <c r="A352" s="22"/>
      <c r="B352" s="19"/>
      <c r="C352" s="19"/>
      <c r="D352" s="19"/>
      <c r="E352" s="23"/>
    </row>
    <row r="353" spans="1:5" x14ac:dyDescent="0.25">
      <c r="A353" s="22"/>
      <c r="B353" s="19"/>
      <c r="C353" s="19"/>
      <c r="D353" s="19"/>
      <c r="E353" s="23"/>
    </row>
    <row r="354" spans="1:5" x14ac:dyDescent="0.25">
      <c r="A354" s="22"/>
      <c r="B354" s="19"/>
      <c r="C354" s="19"/>
      <c r="D354" s="19"/>
      <c r="E354" s="23"/>
    </row>
    <row r="355" spans="1:5" x14ac:dyDescent="0.25">
      <c r="A355" s="22"/>
      <c r="B355" s="19"/>
      <c r="C355" s="19"/>
      <c r="D355" s="19"/>
      <c r="E355" s="23"/>
    </row>
    <row r="356" spans="1:5" ht="15.75" thickBot="1" x14ac:dyDescent="0.3">
      <c r="A356" s="25"/>
      <c r="B356" s="26"/>
      <c r="C356" s="26"/>
      <c r="D356" s="26"/>
      <c r="E356" s="27"/>
    </row>
    <row r="375" ht="15.75" thickBot="1" x14ac:dyDescent="0.3"/>
    <row r="376" ht="15.75" thickBot="1" x14ac:dyDescent="0.3"/>
  </sheetData>
  <mergeCells count="29">
    <mergeCell ref="D223:E223"/>
    <mergeCell ref="B252:G252"/>
    <mergeCell ref="A324:D324"/>
    <mergeCell ref="B180:G180"/>
    <mergeCell ref="D182:E183"/>
    <mergeCell ref="B213:G213"/>
    <mergeCell ref="B118:F118"/>
    <mergeCell ref="D121:E121"/>
    <mergeCell ref="B148:F148"/>
    <mergeCell ref="D151:E151"/>
    <mergeCell ref="B34:E34"/>
    <mergeCell ref="A65:B65"/>
    <mergeCell ref="B35:E35"/>
    <mergeCell ref="B85:F85"/>
    <mergeCell ref="A89:F89"/>
    <mergeCell ref="E24:F24"/>
    <mergeCell ref="E26:F26"/>
    <mergeCell ref="E27:F27"/>
    <mergeCell ref="A4:B4"/>
    <mergeCell ref="D4:E4"/>
    <mergeCell ref="D13:F13"/>
    <mergeCell ref="D18:F18"/>
    <mergeCell ref="A2:L2"/>
    <mergeCell ref="A3:L3"/>
    <mergeCell ref="E20:F20"/>
    <mergeCell ref="E21:F21"/>
    <mergeCell ref="E23:F23"/>
    <mergeCell ref="G4:H4"/>
    <mergeCell ref="J4:K4"/>
  </mergeCells>
  <pageMargins left="0.7" right="0.7" top="0.75" bottom="0.75" header="0.3" footer="0.3"/>
  <pageSetup orientation="portrait" r:id="rId15"/>
  <drawing r:id="rId16"/>
  <extLst>
    <ext xmlns:x14="http://schemas.microsoft.com/office/spreadsheetml/2009/9/main" uri="{A8765BA9-456A-4dab-B4F3-ACF838C121DE}">
      <x14:slicerList>
        <x14:slicer r:id="rId1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1F95-9178-4F9B-9B74-B0FDB7C42046}">
  <sheetPr>
    <pageSetUpPr fitToPage="1"/>
  </sheetPr>
  <dimension ref="AG1"/>
  <sheetViews>
    <sheetView showGridLines="0" tabSelected="1" zoomScale="80" zoomScaleNormal="80" workbookViewId="0">
      <selection activeCell="I64" sqref="I64"/>
    </sheetView>
  </sheetViews>
  <sheetFormatPr defaultRowHeight="15" x14ac:dyDescent="0.25"/>
  <sheetData>
    <row r="1" spans="33:33" x14ac:dyDescent="0.25">
      <c r="AG1">
        <v>56</v>
      </c>
    </row>
  </sheetData>
  <pageMargins left="0.70866141732283472" right="0.70866141732283472" top="0.74803149606299213" bottom="0.74803149606299213" header="0.31496062992125984" footer="0.31496062992125984"/>
  <pageSetup scale="58"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7C70-F8A3-4B77-AEF3-6E7AB7BFAF67}">
  <dimension ref="A1:K11"/>
  <sheetViews>
    <sheetView workbookViewId="0">
      <selection activeCell="I4" sqref="I4:K5"/>
    </sheetView>
  </sheetViews>
  <sheetFormatPr defaultRowHeight="15" x14ac:dyDescent="0.25"/>
  <cols>
    <col min="1" max="1" width="16.85546875" bestFit="1" customWidth="1"/>
    <col min="2" max="2" width="18" bestFit="1" customWidth="1"/>
    <col min="3" max="3" width="16.85546875" bestFit="1" customWidth="1"/>
    <col min="4" max="4" width="14.140625" bestFit="1" customWidth="1"/>
    <col min="5" max="5" width="18.42578125" bestFit="1" customWidth="1"/>
    <col min="6" max="6" width="17.85546875" bestFit="1" customWidth="1"/>
    <col min="7" max="7" width="11.7109375" bestFit="1" customWidth="1"/>
    <col min="9" max="9" width="18.7109375" bestFit="1" customWidth="1"/>
    <col min="10" max="10" width="23" bestFit="1" customWidth="1"/>
    <col min="11" max="11" width="22.42578125" bestFit="1" customWidth="1"/>
  </cols>
  <sheetData>
    <row r="1" spans="1:11" x14ac:dyDescent="0.25">
      <c r="A1" s="1" t="s">
        <v>486</v>
      </c>
      <c r="B1" s="1" t="s">
        <v>487</v>
      </c>
      <c r="C1" s="1" t="s">
        <v>488</v>
      </c>
      <c r="D1" s="1" t="s">
        <v>489</v>
      </c>
      <c r="E1" s="1" t="s">
        <v>490</v>
      </c>
      <c r="F1" s="1" t="s">
        <v>491</v>
      </c>
      <c r="G1" s="1" t="s">
        <v>492</v>
      </c>
    </row>
    <row r="2" spans="1:11" x14ac:dyDescent="0.25">
      <c r="A2" s="1">
        <v>1</v>
      </c>
      <c r="B2" s="1" t="s">
        <v>20</v>
      </c>
      <c r="C2" s="1" t="s">
        <v>493</v>
      </c>
      <c r="D2" s="1">
        <v>12788092</v>
      </c>
      <c r="E2" s="1">
        <v>250000</v>
      </c>
      <c r="F2" s="1">
        <v>1500000</v>
      </c>
      <c r="G2" s="1" t="s">
        <v>25</v>
      </c>
    </row>
    <row r="3" spans="1:11" x14ac:dyDescent="0.25">
      <c r="A3" s="1">
        <v>2</v>
      </c>
      <c r="B3" s="1" t="s">
        <v>27</v>
      </c>
      <c r="C3" s="1" t="s">
        <v>494</v>
      </c>
      <c r="D3" s="1">
        <v>129902</v>
      </c>
      <c r="E3" s="1">
        <v>129000</v>
      </c>
      <c r="F3" s="1">
        <v>1289000</v>
      </c>
      <c r="G3" s="1" t="s">
        <v>25</v>
      </c>
      <c r="I3" s="75" t="s">
        <v>813</v>
      </c>
      <c r="J3" s="75"/>
      <c r="K3" s="75"/>
    </row>
    <row r="4" spans="1:11" x14ac:dyDescent="0.25">
      <c r="A4" s="1">
        <v>3</v>
      </c>
      <c r="B4" s="1" t="s">
        <v>55</v>
      </c>
      <c r="C4" s="1" t="s">
        <v>494</v>
      </c>
      <c r="D4" s="1">
        <v>1278023</v>
      </c>
      <c r="E4" s="1">
        <v>12365300</v>
      </c>
      <c r="F4" s="1">
        <v>12900</v>
      </c>
      <c r="G4" s="1" t="s">
        <v>25</v>
      </c>
      <c r="I4" t="s">
        <v>812</v>
      </c>
      <c r="J4" t="s">
        <v>811</v>
      </c>
      <c r="K4" t="s">
        <v>810</v>
      </c>
    </row>
    <row r="5" spans="1:11" x14ac:dyDescent="0.25">
      <c r="A5" s="1">
        <v>4</v>
      </c>
      <c r="B5" s="1" t="s">
        <v>241</v>
      </c>
      <c r="C5" s="1" t="s">
        <v>495</v>
      </c>
      <c r="D5" s="1">
        <v>1000000</v>
      </c>
      <c r="E5" s="1">
        <v>500000</v>
      </c>
      <c r="F5" s="1">
        <v>1010000</v>
      </c>
      <c r="G5" s="1" t="s">
        <v>25</v>
      </c>
      <c r="I5" s="1">
        <v>19673793</v>
      </c>
      <c r="J5" s="1">
        <v>20083111</v>
      </c>
      <c r="K5" s="1">
        <v>12319455</v>
      </c>
    </row>
    <row r="6" spans="1:11" x14ac:dyDescent="0.25">
      <c r="A6" s="1">
        <v>5</v>
      </c>
      <c r="B6" s="1" t="s">
        <v>95</v>
      </c>
      <c r="C6" s="1" t="s">
        <v>493</v>
      </c>
      <c r="D6" s="1">
        <v>1250000</v>
      </c>
      <c r="E6" s="1">
        <v>3500000</v>
      </c>
      <c r="F6" s="1">
        <v>750000</v>
      </c>
      <c r="G6" s="1" t="s">
        <v>25</v>
      </c>
    </row>
    <row r="7" spans="1:11" x14ac:dyDescent="0.25">
      <c r="A7" s="1">
        <v>8</v>
      </c>
      <c r="B7" s="1" t="s">
        <v>240</v>
      </c>
      <c r="C7" s="1" t="s">
        <v>496</v>
      </c>
      <c r="D7" s="1">
        <v>1345000</v>
      </c>
      <c r="E7" s="1">
        <v>170034</v>
      </c>
      <c r="F7" s="1">
        <v>1298673</v>
      </c>
      <c r="G7" s="1" t="s">
        <v>25</v>
      </c>
    </row>
    <row r="8" spans="1:11" x14ac:dyDescent="0.25">
      <c r="A8" s="1">
        <v>6</v>
      </c>
      <c r="B8" s="1" t="s">
        <v>76</v>
      </c>
      <c r="C8" s="1" t="s">
        <v>493</v>
      </c>
      <c r="D8" s="1">
        <v>500000</v>
      </c>
      <c r="E8" s="1">
        <v>1250000</v>
      </c>
      <c r="F8" s="1">
        <v>500000</v>
      </c>
      <c r="G8" s="1" t="s">
        <v>25</v>
      </c>
    </row>
    <row r="9" spans="1:11" x14ac:dyDescent="0.25">
      <c r="A9" s="1">
        <v>9</v>
      </c>
      <c r="B9" s="1" t="s">
        <v>52</v>
      </c>
      <c r="C9" s="1" t="s">
        <v>493</v>
      </c>
      <c r="D9" s="1">
        <v>1350000</v>
      </c>
      <c r="E9" s="1">
        <v>750000</v>
      </c>
      <c r="F9" s="1">
        <v>750000</v>
      </c>
      <c r="G9" s="1" t="s">
        <v>25</v>
      </c>
    </row>
    <row r="10" spans="1:11" x14ac:dyDescent="0.25">
      <c r="A10" s="1">
        <v>10</v>
      </c>
      <c r="B10" s="1" t="s">
        <v>38</v>
      </c>
      <c r="C10" s="1" t="s">
        <v>494</v>
      </c>
      <c r="D10" s="1">
        <v>19888</v>
      </c>
      <c r="E10" s="1">
        <v>128777</v>
      </c>
      <c r="F10" s="1">
        <v>198882</v>
      </c>
      <c r="G10" s="1" t="s">
        <v>25</v>
      </c>
    </row>
    <row r="11" spans="1:11" x14ac:dyDescent="0.25">
      <c r="A11" s="1">
        <v>13</v>
      </c>
      <c r="B11" s="1" t="s">
        <v>497</v>
      </c>
      <c r="C11" s="1" t="s">
        <v>498</v>
      </c>
      <c r="D11" s="1">
        <v>12888</v>
      </c>
      <c r="E11" s="1">
        <v>1040000</v>
      </c>
      <c r="F11" s="1">
        <v>5010000</v>
      </c>
      <c r="G11" s="1" t="s">
        <v>25</v>
      </c>
    </row>
  </sheetData>
  <mergeCells count="1">
    <mergeCell ref="I3:K3"/>
  </mergeCells>
  <phoneticPr fontId="2" type="noConversion"/>
  <pageMargins left="0.7" right="0.7" top="0.75" bottom="0.75" header="0.3" footer="0.3"/>
  <pageSetup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F2D6A-6C89-4E42-A709-2C6ED0B43564}">
  <dimension ref="A1:AH205"/>
  <sheetViews>
    <sheetView topLeftCell="M1" workbookViewId="0">
      <pane ySplit="1" topLeftCell="A2" activePane="bottomLeft" state="frozen"/>
      <selection activeCell="F1" sqref="F1"/>
      <selection pane="bottomLeft" activeCell="N5" sqref="N5:O9"/>
    </sheetView>
  </sheetViews>
  <sheetFormatPr defaultRowHeight="15" x14ac:dyDescent="0.25"/>
  <cols>
    <col min="1" max="1" width="23.28515625" bestFit="1" customWidth="1"/>
    <col min="2" max="2" width="17.85546875" bestFit="1" customWidth="1"/>
    <col min="3" max="3" width="16.42578125" bestFit="1" customWidth="1"/>
    <col min="4" max="4" width="18.42578125" bestFit="1" customWidth="1"/>
    <col min="5" max="5" width="30" bestFit="1" customWidth="1"/>
    <col min="6" max="6" width="14.7109375" bestFit="1" customWidth="1"/>
    <col min="7" max="7" width="27" bestFit="1" customWidth="1"/>
    <col min="8" max="8" width="34.28515625" bestFit="1" customWidth="1"/>
    <col min="9" max="9" width="15" bestFit="1" customWidth="1"/>
    <col min="10" max="10" width="10.42578125" bestFit="1" customWidth="1"/>
    <col min="11" max="11" width="19.5703125" bestFit="1" customWidth="1"/>
    <col min="12" max="12" width="15.42578125" bestFit="1" customWidth="1"/>
    <col min="14" max="14" width="23.85546875" bestFit="1" customWidth="1"/>
    <col min="15" max="15" width="16.28515625" bestFit="1" customWidth="1"/>
    <col min="16" max="16" width="8.7109375" bestFit="1" customWidth="1"/>
    <col min="17" max="17" width="5.140625" bestFit="1" customWidth="1"/>
    <col min="18" max="18" width="9.42578125" bestFit="1" customWidth="1"/>
    <col min="19" max="19" width="11.28515625" bestFit="1" customWidth="1"/>
  </cols>
  <sheetData>
    <row r="1" spans="1:19" x14ac:dyDescent="0.25">
      <c r="A1" s="1" t="s">
        <v>500</v>
      </c>
      <c r="B1" s="1" t="s">
        <v>501</v>
      </c>
      <c r="C1" s="1" t="s">
        <v>502</v>
      </c>
      <c r="D1" s="1" t="s">
        <v>503</v>
      </c>
      <c r="E1" s="1" t="s">
        <v>2</v>
      </c>
      <c r="F1" s="1" t="s">
        <v>504</v>
      </c>
      <c r="G1" s="1" t="s">
        <v>13</v>
      </c>
      <c r="H1" s="1" t="s">
        <v>9</v>
      </c>
      <c r="I1" s="1" t="s">
        <v>10</v>
      </c>
      <c r="J1" s="1" t="s">
        <v>11</v>
      </c>
      <c r="K1" s="1" t="s">
        <v>12</v>
      </c>
      <c r="L1" s="1" t="s">
        <v>17</v>
      </c>
    </row>
    <row r="2" spans="1:19" x14ac:dyDescent="0.25">
      <c r="A2" s="1" t="s">
        <v>60</v>
      </c>
      <c r="B2" s="1">
        <v>1900001087</v>
      </c>
      <c r="C2" s="1"/>
      <c r="D2" s="1" t="s">
        <v>505</v>
      </c>
      <c r="E2" s="1"/>
      <c r="F2" s="2">
        <v>43566</v>
      </c>
      <c r="G2" s="1" t="s">
        <v>481</v>
      </c>
      <c r="H2" s="1" t="s">
        <v>35</v>
      </c>
      <c r="I2" s="1" t="s">
        <v>28</v>
      </c>
      <c r="J2" s="1">
        <v>84746</v>
      </c>
      <c r="K2" s="2">
        <v>43565</v>
      </c>
      <c r="L2" s="1" t="s">
        <v>25</v>
      </c>
    </row>
    <row r="3" spans="1:19" x14ac:dyDescent="0.25">
      <c r="A3" s="1" t="s">
        <v>77</v>
      </c>
      <c r="B3" s="1">
        <v>1900001106</v>
      </c>
      <c r="C3" s="1"/>
      <c r="D3" s="1" t="s">
        <v>506</v>
      </c>
      <c r="E3" s="1">
        <v>2.4142020928135997E+18</v>
      </c>
      <c r="F3" s="2">
        <v>43602</v>
      </c>
      <c r="G3" s="1" t="s">
        <v>0</v>
      </c>
      <c r="H3" s="1" t="s">
        <v>56</v>
      </c>
      <c r="I3" s="1" t="s">
        <v>23</v>
      </c>
      <c r="J3" s="1">
        <v>86724</v>
      </c>
      <c r="K3" s="2">
        <v>43466</v>
      </c>
      <c r="L3" s="1" t="s">
        <v>25</v>
      </c>
    </row>
    <row r="4" spans="1:19" x14ac:dyDescent="0.25">
      <c r="A4" s="1" t="s">
        <v>128</v>
      </c>
      <c r="B4" s="1">
        <v>1900001110</v>
      </c>
      <c r="C4" s="1"/>
      <c r="D4" s="1" t="s">
        <v>506</v>
      </c>
      <c r="E4" s="1" t="s">
        <v>451</v>
      </c>
      <c r="F4" s="2">
        <v>43602</v>
      </c>
      <c r="G4" s="1" t="s">
        <v>0</v>
      </c>
      <c r="H4" s="1" t="s">
        <v>56</v>
      </c>
      <c r="I4" s="1" t="s">
        <v>23</v>
      </c>
      <c r="J4" s="1">
        <v>148500</v>
      </c>
      <c r="K4" s="2">
        <v>43525</v>
      </c>
      <c r="L4" s="1" t="s">
        <v>25</v>
      </c>
      <c r="N4" s="76" t="s">
        <v>499</v>
      </c>
      <c r="O4" s="77"/>
    </row>
    <row r="5" spans="1:19" x14ac:dyDescent="0.25">
      <c r="A5" s="1" t="s">
        <v>108</v>
      </c>
      <c r="B5" s="1">
        <v>1900001136</v>
      </c>
      <c r="C5" s="1">
        <v>1</v>
      </c>
      <c r="D5" s="1" t="s">
        <v>20</v>
      </c>
      <c r="E5" s="1" t="s">
        <v>475</v>
      </c>
      <c r="F5" s="2">
        <v>43615</v>
      </c>
      <c r="G5" s="1" t="s">
        <v>0</v>
      </c>
      <c r="H5" s="1" t="s">
        <v>56</v>
      </c>
      <c r="I5" s="1" t="s">
        <v>57</v>
      </c>
      <c r="J5" s="1">
        <v>12019</v>
      </c>
      <c r="K5" s="2">
        <v>43466</v>
      </c>
      <c r="L5" s="1" t="s">
        <v>25</v>
      </c>
      <c r="N5" s="7" t="s">
        <v>665</v>
      </c>
      <c r="O5" s="6" t="s">
        <v>668</v>
      </c>
    </row>
    <row r="6" spans="1:19" x14ac:dyDescent="0.25">
      <c r="A6" s="1" t="s">
        <v>60</v>
      </c>
      <c r="B6" s="1">
        <v>1900001164</v>
      </c>
      <c r="C6" s="1"/>
      <c r="D6" s="1" t="s">
        <v>506</v>
      </c>
      <c r="E6" s="1" t="s">
        <v>210</v>
      </c>
      <c r="F6" s="2">
        <v>43627</v>
      </c>
      <c r="G6" s="1" t="s">
        <v>0</v>
      </c>
      <c r="H6" s="1" t="s">
        <v>56</v>
      </c>
      <c r="I6" s="1" t="s">
        <v>23</v>
      </c>
      <c r="J6" s="1">
        <v>12500</v>
      </c>
      <c r="K6" s="2">
        <v>43522</v>
      </c>
      <c r="L6" s="1" t="s">
        <v>25</v>
      </c>
      <c r="N6" s="8" t="s">
        <v>57</v>
      </c>
      <c r="O6" s="9">
        <v>2853842</v>
      </c>
    </row>
    <row r="7" spans="1:19" x14ac:dyDescent="0.25">
      <c r="A7" s="1" t="s">
        <v>60</v>
      </c>
      <c r="B7" s="1">
        <v>1900001165</v>
      </c>
      <c r="C7" s="1"/>
      <c r="D7" s="1" t="s">
        <v>507</v>
      </c>
      <c r="E7" s="1">
        <v>206314000000</v>
      </c>
      <c r="F7" s="2">
        <v>43627</v>
      </c>
      <c r="G7" s="1" t="s">
        <v>0</v>
      </c>
      <c r="H7" s="1" t="s">
        <v>40</v>
      </c>
      <c r="I7" s="1" t="s">
        <v>28</v>
      </c>
      <c r="J7" s="1">
        <v>58300</v>
      </c>
      <c r="K7" s="2">
        <v>43512</v>
      </c>
      <c r="L7" s="1" t="s">
        <v>25</v>
      </c>
      <c r="N7" s="8" t="s">
        <v>28</v>
      </c>
      <c r="O7" s="9">
        <v>569815</v>
      </c>
    </row>
    <row r="8" spans="1:19" x14ac:dyDescent="0.25">
      <c r="A8" s="1" t="s">
        <v>18</v>
      </c>
      <c r="B8" s="1">
        <v>1900001167</v>
      </c>
      <c r="C8" s="1">
        <v>1</v>
      </c>
      <c r="D8" s="1" t="s">
        <v>20</v>
      </c>
      <c r="E8" s="1" t="s">
        <v>59</v>
      </c>
      <c r="F8" s="2">
        <v>43629</v>
      </c>
      <c r="G8" s="1" t="s">
        <v>0</v>
      </c>
      <c r="H8" s="1" t="s">
        <v>56</v>
      </c>
      <c r="I8" s="1" t="s">
        <v>57</v>
      </c>
      <c r="J8" s="1">
        <v>12019</v>
      </c>
      <c r="K8" s="2">
        <v>43466</v>
      </c>
      <c r="L8" s="1" t="s">
        <v>25</v>
      </c>
      <c r="N8" s="8" t="s">
        <v>23</v>
      </c>
      <c r="O8" s="9">
        <v>8244310</v>
      </c>
    </row>
    <row r="9" spans="1:19" x14ac:dyDescent="0.25">
      <c r="A9" s="1" t="s">
        <v>36</v>
      </c>
      <c r="B9" s="1">
        <v>1900001168</v>
      </c>
      <c r="C9" s="1">
        <v>1</v>
      </c>
      <c r="D9" s="1" t="s">
        <v>20</v>
      </c>
      <c r="E9" s="1" t="s">
        <v>125</v>
      </c>
      <c r="F9" s="2">
        <v>43629</v>
      </c>
      <c r="G9" s="1" t="s">
        <v>0</v>
      </c>
      <c r="H9" s="1" t="s">
        <v>56</v>
      </c>
      <c r="I9" s="1" t="s">
        <v>57</v>
      </c>
      <c r="J9" s="1">
        <v>30048</v>
      </c>
      <c r="K9" s="2">
        <v>43466</v>
      </c>
      <c r="L9" s="1" t="s">
        <v>25</v>
      </c>
      <c r="N9" s="8" t="s">
        <v>667</v>
      </c>
      <c r="O9" s="9">
        <v>11667967</v>
      </c>
    </row>
    <row r="10" spans="1:19" x14ac:dyDescent="0.25">
      <c r="A10" s="1" t="s">
        <v>83</v>
      </c>
      <c r="B10" s="1">
        <v>1900001169</v>
      </c>
      <c r="C10" s="1"/>
      <c r="D10" s="1" t="s">
        <v>506</v>
      </c>
      <c r="E10" s="1">
        <v>3.1242015891005998E+18</v>
      </c>
      <c r="F10" s="2">
        <v>43629</v>
      </c>
      <c r="G10" s="1" t="s">
        <v>0</v>
      </c>
      <c r="H10" s="1" t="s">
        <v>56</v>
      </c>
      <c r="I10" s="1" t="s">
        <v>23</v>
      </c>
      <c r="J10" s="1">
        <v>14394</v>
      </c>
      <c r="K10" s="2">
        <v>43467</v>
      </c>
      <c r="L10" s="1" t="s">
        <v>25</v>
      </c>
    </row>
    <row r="11" spans="1:19" x14ac:dyDescent="0.25">
      <c r="A11" s="1" t="s">
        <v>128</v>
      </c>
      <c r="B11" s="1">
        <v>1900001282</v>
      </c>
      <c r="C11" s="1"/>
      <c r="D11" s="1" t="s">
        <v>508</v>
      </c>
      <c r="E11" s="1" t="s">
        <v>425</v>
      </c>
      <c r="F11" s="2">
        <v>43659</v>
      </c>
      <c r="G11" s="1" t="s">
        <v>0</v>
      </c>
      <c r="H11" s="1" t="s">
        <v>40</v>
      </c>
      <c r="I11" s="1"/>
      <c r="J11" s="1">
        <v>32392</v>
      </c>
      <c r="K11" s="2">
        <v>43595</v>
      </c>
      <c r="L11" s="1" t="s">
        <v>25</v>
      </c>
    </row>
    <row r="12" spans="1:19" x14ac:dyDescent="0.25">
      <c r="A12" s="1" t="s">
        <v>77</v>
      </c>
      <c r="B12" s="1">
        <v>1900001293</v>
      </c>
      <c r="C12" s="1">
        <v>13</v>
      </c>
      <c r="D12" s="1" t="s">
        <v>497</v>
      </c>
      <c r="E12" s="3" t="s">
        <v>261</v>
      </c>
      <c r="F12" s="2">
        <v>43662</v>
      </c>
      <c r="G12" s="1" t="s">
        <v>0</v>
      </c>
      <c r="H12" s="1" t="s">
        <v>35</v>
      </c>
      <c r="I12" s="1" t="s">
        <v>57</v>
      </c>
      <c r="J12" s="1">
        <v>162500</v>
      </c>
      <c r="K12" s="2">
        <v>43560</v>
      </c>
      <c r="L12" s="1" t="s">
        <v>25</v>
      </c>
    </row>
    <row r="13" spans="1:19" x14ac:dyDescent="0.25">
      <c r="A13" s="1" t="s">
        <v>77</v>
      </c>
      <c r="B13" s="1">
        <v>1900001294</v>
      </c>
      <c r="C13" s="1">
        <v>13</v>
      </c>
      <c r="D13" s="1" t="s">
        <v>497</v>
      </c>
      <c r="E13" s="3" t="s">
        <v>262</v>
      </c>
      <c r="F13" s="2">
        <v>43662</v>
      </c>
      <c r="G13" s="1" t="s">
        <v>0</v>
      </c>
      <c r="H13" s="1" t="s">
        <v>35</v>
      </c>
      <c r="I13" s="1" t="s">
        <v>57</v>
      </c>
      <c r="J13" s="1">
        <v>250000</v>
      </c>
      <c r="K13" s="2">
        <v>43573</v>
      </c>
      <c r="L13" s="1" t="s">
        <v>25</v>
      </c>
    </row>
    <row r="14" spans="1:19" x14ac:dyDescent="0.25">
      <c r="A14" s="1" t="s">
        <v>60</v>
      </c>
      <c r="B14" s="1">
        <v>1900001304</v>
      </c>
      <c r="C14" s="1">
        <v>1</v>
      </c>
      <c r="D14" s="1" t="s">
        <v>20</v>
      </c>
      <c r="E14" s="1">
        <v>2280082714</v>
      </c>
      <c r="F14" s="2">
        <v>43663</v>
      </c>
      <c r="G14" s="1" t="s">
        <v>0</v>
      </c>
      <c r="H14" s="1" t="s">
        <v>56</v>
      </c>
      <c r="I14" s="1" t="s">
        <v>57</v>
      </c>
      <c r="J14" s="1">
        <v>2646</v>
      </c>
      <c r="K14" s="2">
        <v>43535</v>
      </c>
      <c r="L14" s="1" t="s">
        <v>25</v>
      </c>
      <c r="N14" s="43" t="s">
        <v>830</v>
      </c>
      <c r="O14" s="43"/>
      <c r="P14" s="43"/>
      <c r="Q14" s="43"/>
      <c r="R14" s="43"/>
      <c r="S14" s="43"/>
    </row>
    <row r="15" spans="1:19" x14ac:dyDescent="0.25">
      <c r="A15" s="1" t="s">
        <v>48</v>
      </c>
      <c r="B15" s="1">
        <v>1900001305</v>
      </c>
      <c r="C15" s="1"/>
      <c r="D15" s="1" t="s">
        <v>506</v>
      </c>
      <c r="E15" s="1">
        <v>8502066</v>
      </c>
      <c r="F15" s="2">
        <v>43663</v>
      </c>
      <c r="G15" s="1" t="s">
        <v>0</v>
      </c>
      <c r="H15" s="1" t="s">
        <v>56</v>
      </c>
      <c r="I15" s="1"/>
      <c r="J15" s="1">
        <v>18150</v>
      </c>
      <c r="K15" s="2">
        <v>43468</v>
      </c>
      <c r="L15" s="1" t="s">
        <v>25</v>
      </c>
      <c r="N15" s="7" t="s">
        <v>829</v>
      </c>
      <c r="O15" s="7" t="s">
        <v>828</v>
      </c>
      <c r="P15" s="6"/>
      <c r="Q15" s="6"/>
      <c r="R15" s="6"/>
      <c r="S15" s="6"/>
    </row>
    <row r="16" spans="1:19" x14ac:dyDescent="0.25">
      <c r="A16" s="1" t="s">
        <v>75</v>
      </c>
      <c r="B16" s="1">
        <v>1900001306</v>
      </c>
      <c r="C16" s="1">
        <v>2</v>
      </c>
      <c r="D16" s="1" t="s">
        <v>27</v>
      </c>
      <c r="E16" s="1" t="s">
        <v>227</v>
      </c>
      <c r="F16" s="2">
        <v>43663</v>
      </c>
      <c r="G16" s="1" t="s">
        <v>0</v>
      </c>
      <c r="H16" s="1" t="s">
        <v>35</v>
      </c>
      <c r="I16" s="1" t="s">
        <v>57</v>
      </c>
      <c r="J16" s="1">
        <v>60025</v>
      </c>
      <c r="K16" s="2">
        <v>43577</v>
      </c>
      <c r="L16" s="1" t="s">
        <v>25</v>
      </c>
      <c r="N16" s="7" t="s">
        <v>665</v>
      </c>
      <c r="O16" s="6" t="s">
        <v>666</v>
      </c>
      <c r="P16" s="6" t="s">
        <v>23</v>
      </c>
      <c r="Q16" s="6" t="s">
        <v>28</v>
      </c>
      <c r="R16" s="6" t="s">
        <v>57</v>
      </c>
      <c r="S16" s="6" t="s">
        <v>667</v>
      </c>
    </row>
    <row r="17" spans="1:34" x14ac:dyDescent="0.25">
      <c r="A17" s="1" t="s">
        <v>50</v>
      </c>
      <c r="B17">
        <v>1900001308</v>
      </c>
      <c r="C17">
        <v>3</v>
      </c>
      <c r="D17" s="1" t="s">
        <v>55</v>
      </c>
      <c r="E17">
        <v>9.9000044190299996E+19</v>
      </c>
      <c r="F17" s="2">
        <v>43663</v>
      </c>
      <c r="G17" s="1" t="s">
        <v>0</v>
      </c>
      <c r="H17" s="1" t="s">
        <v>509</v>
      </c>
      <c r="I17" s="1" t="s">
        <v>57</v>
      </c>
      <c r="J17">
        <v>134736</v>
      </c>
      <c r="K17" s="2">
        <v>43580</v>
      </c>
      <c r="L17" s="1" t="s">
        <v>25</v>
      </c>
      <c r="N17" s="8" t="s">
        <v>506</v>
      </c>
      <c r="O17" s="9">
        <v>5</v>
      </c>
      <c r="P17" s="9">
        <v>58</v>
      </c>
      <c r="Q17" s="9"/>
      <c r="R17" s="9"/>
      <c r="S17" s="9">
        <v>63</v>
      </c>
    </row>
    <row r="18" spans="1:34" x14ac:dyDescent="0.25">
      <c r="A18" s="1" t="s">
        <v>128</v>
      </c>
      <c r="B18">
        <v>1900001342</v>
      </c>
      <c r="D18" s="1" t="s">
        <v>508</v>
      </c>
      <c r="E18" t="s">
        <v>425</v>
      </c>
      <c r="F18" s="2">
        <v>43669</v>
      </c>
      <c r="G18" s="1" t="s">
        <v>0</v>
      </c>
      <c r="H18" s="1" t="s">
        <v>40</v>
      </c>
      <c r="I18" s="1" t="s">
        <v>23</v>
      </c>
      <c r="J18">
        <v>914999</v>
      </c>
      <c r="K18" s="2">
        <v>43466</v>
      </c>
      <c r="L18" s="1" t="s">
        <v>25</v>
      </c>
      <c r="N18" s="8" t="s">
        <v>508</v>
      </c>
      <c r="O18" s="9">
        <v>18</v>
      </c>
      <c r="P18" s="9">
        <v>18</v>
      </c>
      <c r="Q18" s="9"/>
      <c r="R18" s="9"/>
      <c r="S18" s="9">
        <v>36</v>
      </c>
    </row>
    <row r="19" spans="1:34" x14ac:dyDescent="0.25">
      <c r="A19" s="1" t="s">
        <v>83</v>
      </c>
      <c r="B19">
        <v>1900001354</v>
      </c>
      <c r="C19">
        <v>1</v>
      </c>
      <c r="D19" s="1" t="s">
        <v>20</v>
      </c>
      <c r="E19">
        <v>3.1142027482102001E+18</v>
      </c>
      <c r="F19" s="2">
        <v>43670</v>
      </c>
      <c r="G19" s="1" t="s">
        <v>0</v>
      </c>
      <c r="H19" s="1" t="s">
        <v>56</v>
      </c>
      <c r="I19" s="1" t="s">
        <v>57</v>
      </c>
      <c r="J19">
        <v>2942</v>
      </c>
      <c r="K19" s="2">
        <v>43566</v>
      </c>
      <c r="L19" s="1" t="s">
        <v>25</v>
      </c>
      <c r="N19" s="8" t="s">
        <v>497</v>
      </c>
      <c r="O19" s="9"/>
      <c r="P19" s="9">
        <v>15</v>
      </c>
      <c r="Q19" s="9"/>
      <c r="R19" s="9">
        <v>12</v>
      </c>
      <c r="S19" s="9">
        <v>27</v>
      </c>
      <c r="AH19">
        <v>1</v>
      </c>
    </row>
    <row r="20" spans="1:34" x14ac:dyDescent="0.25">
      <c r="A20" s="1" t="s">
        <v>77</v>
      </c>
      <c r="B20">
        <v>1900001355</v>
      </c>
      <c r="C20">
        <v>1</v>
      </c>
      <c r="D20" s="1" t="s">
        <v>20</v>
      </c>
      <c r="E20" t="s">
        <v>258</v>
      </c>
      <c r="F20" s="2">
        <v>43670</v>
      </c>
      <c r="G20" s="1" t="s">
        <v>0</v>
      </c>
      <c r="H20" s="1" t="s">
        <v>56</v>
      </c>
      <c r="I20" s="1" t="s">
        <v>57</v>
      </c>
      <c r="J20">
        <v>6740</v>
      </c>
      <c r="K20" s="2">
        <v>43528</v>
      </c>
      <c r="L20" s="1" t="s">
        <v>25</v>
      </c>
      <c r="N20" s="8" t="s">
        <v>55</v>
      </c>
      <c r="O20" s="9"/>
      <c r="P20" s="9"/>
      <c r="Q20" s="9"/>
      <c r="R20" s="9">
        <v>20</v>
      </c>
      <c r="S20" s="9">
        <v>20</v>
      </c>
    </row>
    <row r="21" spans="1:34" x14ac:dyDescent="0.25">
      <c r="A21" s="1" t="s">
        <v>77</v>
      </c>
      <c r="B21">
        <v>1900001356</v>
      </c>
      <c r="D21" s="1" t="s">
        <v>506</v>
      </c>
      <c r="E21" t="s">
        <v>257</v>
      </c>
      <c r="F21" s="2">
        <v>43670</v>
      </c>
      <c r="G21" s="1" t="s">
        <v>0</v>
      </c>
      <c r="H21" s="1" t="s">
        <v>56</v>
      </c>
      <c r="I21" s="1" t="s">
        <v>23</v>
      </c>
      <c r="J21">
        <v>6740</v>
      </c>
      <c r="K21" s="2">
        <v>43513</v>
      </c>
      <c r="L21" s="1" t="s">
        <v>25</v>
      </c>
      <c r="N21" s="8" t="s">
        <v>20</v>
      </c>
      <c r="O21" s="9"/>
      <c r="P21" s="9"/>
      <c r="Q21" s="9"/>
      <c r="R21" s="9">
        <v>19</v>
      </c>
      <c r="S21" s="9">
        <v>19</v>
      </c>
    </row>
    <row r="22" spans="1:34" x14ac:dyDescent="0.25">
      <c r="A22" s="1" t="s">
        <v>101</v>
      </c>
      <c r="B22">
        <v>1900001361</v>
      </c>
      <c r="C22">
        <v>3</v>
      </c>
      <c r="D22" s="1" t="s">
        <v>55</v>
      </c>
      <c r="E22">
        <v>41045707</v>
      </c>
      <c r="F22" s="2">
        <v>43673</v>
      </c>
      <c r="G22" s="1" t="s">
        <v>0</v>
      </c>
      <c r="H22" s="1" t="s">
        <v>35</v>
      </c>
      <c r="I22" s="1" t="s">
        <v>57</v>
      </c>
      <c r="J22">
        <v>74250</v>
      </c>
      <c r="K22" s="2">
        <v>43556</v>
      </c>
      <c r="L22" s="1" t="s">
        <v>25</v>
      </c>
      <c r="N22" s="8" t="s">
        <v>512</v>
      </c>
      <c r="O22" s="9">
        <v>4</v>
      </c>
      <c r="P22" s="9"/>
      <c r="Q22" s="9">
        <v>8</v>
      </c>
      <c r="R22" s="9"/>
      <c r="S22" s="9">
        <v>12</v>
      </c>
    </row>
    <row r="23" spans="1:34" x14ac:dyDescent="0.25">
      <c r="A23" s="1" t="s">
        <v>128</v>
      </c>
      <c r="B23">
        <v>1900001376</v>
      </c>
      <c r="D23" s="1" t="s">
        <v>508</v>
      </c>
      <c r="E23" t="s">
        <v>426</v>
      </c>
      <c r="F23" s="2">
        <v>43675</v>
      </c>
      <c r="G23" s="1" t="s">
        <v>0</v>
      </c>
      <c r="H23" s="1" t="s">
        <v>40</v>
      </c>
      <c r="I23" s="1"/>
      <c r="J23">
        <v>1614</v>
      </c>
      <c r="K23" s="2">
        <v>43535</v>
      </c>
      <c r="L23" s="1" t="s">
        <v>25</v>
      </c>
      <c r="N23" s="8" t="s">
        <v>27</v>
      </c>
      <c r="O23" s="9"/>
      <c r="P23" s="9"/>
      <c r="Q23" s="9"/>
      <c r="R23" s="9">
        <v>10</v>
      </c>
      <c r="S23" s="9">
        <v>10</v>
      </c>
    </row>
    <row r="24" spans="1:34" x14ac:dyDescent="0.25">
      <c r="A24" s="1" t="s">
        <v>83</v>
      </c>
      <c r="B24">
        <v>1900001377</v>
      </c>
      <c r="C24">
        <v>13</v>
      </c>
      <c r="D24" s="1" t="s">
        <v>497</v>
      </c>
      <c r="E24" t="s">
        <v>357</v>
      </c>
      <c r="F24" s="2">
        <v>43675</v>
      </c>
      <c r="G24" s="1" t="s">
        <v>0</v>
      </c>
      <c r="H24" s="1" t="s">
        <v>22</v>
      </c>
      <c r="I24" s="1" t="s">
        <v>57</v>
      </c>
      <c r="J24">
        <v>11540</v>
      </c>
      <c r="K24" s="2">
        <v>43494</v>
      </c>
      <c r="L24" s="1" t="s">
        <v>25</v>
      </c>
      <c r="N24" s="8" t="s">
        <v>507</v>
      </c>
      <c r="O24" s="9"/>
      <c r="P24" s="9">
        <v>3</v>
      </c>
      <c r="Q24" s="9">
        <v>7</v>
      </c>
      <c r="R24" s="9"/>
      <c r="S24" s="9">
        <v>10</v>
      </c>
    </row>
    <row r="25" spans="1:34" x14ac:dyDescent="0.25">
      <c r="A25" s="1" t="s">
        <v>128</v>
      </c>
      <c r="B25">
        <v>1900001385</v>
      </c>
      <c r="D25" s="1" t="s">
        <v>506</v>
      </c>
      <c r="E25" t="s">
        <v>447</v>
      </c>
      <c r="F25" s="2">
        <v>43677</v>
      </c>
      <c r="G25" s="1" t="s">
        <v>0</v>
      </c>
      <c r="H25" s="1" t="s">
        <v>56</v>
      </c>
      <c r="I25" s="1"/>
      <c r="J25">
        <v>2140</v>
      </c>
      <c r="K25" s="2">
        <v>43495</v>
      </c>
      <c r="L25" s="1" t="s">
        <v>25</v>
      </c>
      <c r="N25" s="8" t="s">
        <v>511</v>
      </c>
      <c r="O25" s="9">
        <v>1</v>
      </c>
      <c r="P25" s="9">
        <v>3</v>
      </c>
      <c r="Q25" s="9"/>
      <c r="R25" s="9"/>
      <c r="S25" s="9">
        <v>4</v>
      </c>
    </row>
    <row r="26" spans="1:34" x14ac:dyDescent="0.25">
      <c r="A26" s="1" t="s">
        <v>48</v>
      </c>
      <c r="B26">
        <v>1900001388</v>
      </c>
      <c r="D26" s="1" t="s">
        <v>506</v>
      </c>
      <c r="E26" t="s">
        <v>138</v>
      </c>
      <c r="F26" s="2">
        <v>43677</v>
      </c>
      <c r="G26" s="1" t="s">
        <v>0</v>
      </c>
      <c r="H26" s="1" t="s">
        <v>56</v>
      </c>
      <c r="I26" s="1" t="s">
        <v>23</v>
      </c>
      <c r="J26">
        <v>45375</v>
      </c>
      <c r="K26" s="2">
        <v>43525</v>
      </c>
      <c r="L26" s="1" t="s">
        <v>25</v>
      </c>
      <c r="N26" s="8" t="s">
        <v>38</v>
      </c>
      <c r="O26" s="9"/>
      <c r="P26" s="9"/>
      <c r="Q26" s="9"/>
      <c r="R26" s="9">
        <v>2</v>
      </c>
      <c r="S26" s="9">
        <v>2</v>
      </c>
    </row>
    <row r="27" spans="1:34" x14ac:dyDescent="0.25">
      <c r="A27" s="1" t="s">
        <v>77</v>
      </c>
      <c r="B27">
        <v>1900001390</v>
      </c>
      <c r="C27">
        <v>1</v>
      </c>
      <c r="D27" s="1" t="s">
        <v>20</v>
      </c>
      <c r="E27">
        <v>32119154</v>
      </c>
      <c r="F27" s="2">
        <v>43677</v>
      </c>
      <c r="G27" s="1" t="s">
        <v>0</v>
      </c>
      <c r="H27" s="1" t="s">
        <v>56</v>
      </c>
      <c r="I27" s="1" t="s">
        <v>57</v>
      </c>
      <c r="J27">
        <v>11593</v>
      </c>
      <c r="K27" s="2">
        <v>43556</v>
      </c>
      <c r="L27" s="1" t="s">
        <v>25</v>
      </c>
      <c r="N27" s="8" t="s">
        <v>505</v>
      </c>
      <c r="O27" s="9"/>
      <c r="P27" s="9"/>
      <c r="Q27" s="9">
        <v>1</v>
      </c>
      <c r="R27" s="9"/>
      <c r="S27" s="9">
        <v>1</v>
      </c>
    </row>
    <row r="28" spans="1:34" x14ac:dyDescent="0.25">
      <c r="A28" s="1" t="s">
        <v>128</v>
      </c>
      <c r="B28">
        <v>1900001392</v>
      </c>
      <c r="D28" s="1" t="s">
        <v>508</v>
      </c>
      <c r="E28" t="s">
        <v>425</v>
      </c>
      <c r="F28" s="2">
        <v>43677</v>
      </c>
      <c r="G28" s="1" t="s">
        <v>0</v>
      </c>
      <c r="H28" s="1" t="s">
        <v>40</v>
      </c>
      <c r="I28" s="1"/>
      <c r="J28">
        <v>46995</v>
      </c>
      <c r="K28" s="2">
        <v>43494</v>
      </c>
      <c r="L28" s="1" t="s">
        <v>25</v>
      </c>
      <c r="N28" s="8" t="s">
        <v>667</v>
      </c>
      <c r="O28" s="9">
        <v>28</v>
      </c>
      <c r="P28" s="9">
        <v>97</v>
      </c>
      <c r="Q28" s="9">
        <v>16</v>
      </c>
      <c r="R28" s="9">
        <v>63</v>
      </c>
      <c r="S28" s="9">
        <v>204</v>
      </c>
    </row>
    <row r="29" spans="1:34" x14ac:dyDescent="0.25">
      <c r="A29" s="1" t="s">
        <v>77</v>
      </c>
      <c r="B29">
        <v>1900001393</v>
      </c>
      <c r="C29">
        <v>1</v>
      </c>
      <c r="D29" s="1" t="s">
        <v>20</v>
      </c>
      <c r="E29" t="s">
        <v>260</v>
      </c>
      <c r="F29" s="2">
        <v>43677</v>
      </c>
      <c r="G29" s="1" t="s">
        <v>0</v>
      </c>
      <c r="H29" s="1" t="s">
        <v>56</v>
      </c>
      <c r="I29" s="1" t="s">
        <v>57</v>
      </c>
      <c r="J29">
        <v>529</v>
      </c>
      <c r="K29" s="2">
        <v>43514</v>
      </c>
      <c r="L29" s="1" t="s">
        <v>25</v>
      </c>
    </row>
    <row r="30" spans="1:34" x14ac:dyDescent="0.25">
      <c r="A30" s="1" t="s">
        <v>29</v>
      </c>
      <c r="B30">
        <v>1900001394</v>
      </c>
      <c r="D30" s="1" t="s">
        <v>506</v>
      </c>
      <c r="E30" t="s">
        <v>80</v>
      </c>
      <c r="F30" s="2">
        <v>43677</v>
      </c>
      <c r="G30" s="1" t="s">
        <v>0</v>
      </c>
      <c r="H30" s="1" t="s">
        <v>56</v>
      </c>
      <c r="I30" s="1" t="s">
        <v>23</v>
      </c>
      <c r="J30">
        <v>18563</v>
      </c>
      <c r="K30" s="2">
        <v>43525</v>
      </c>
      <c r="L30" s="1" t="s">
        <v>25</v>
      </c>
    </row>
    <row r="31" spans="1:34" x14ac:dyDescent="0.25">
      <c r="A31" s="1" t="s">
        <v>128</v>
      </c>
      <c r="B31">
        <v>1900001396</v>
      </c>
      <c r="D31" s="1" t="s">
        <v>508</v>
      </c>
      <c r="E31" t="s">
        <v>425</v>
      </c>
      <c r="F31" s="2">
        <v>43677</v>
      </c>
      <c r="G31" s="1" t="s">
        <v>0</v>
      </c>
      <c r="H31" s="1" t="s">
        <v>40</v>
      </c>
      <c r="I31" s="1"/>
      <c r="J31">
        <v>27435</v>
      </c>
      <c r="K31" s="2">
        <v>43488</v>
      </c>
      <c r="L31" s="1" t="s">
        <v>25</v>
      </c>
    </row>
    <row r="32" spans="1:34" x14ac:dyDescent="0.25">
      <c r="A32" s="1" t="s">
        <v>510</v>
      </c>
      <c r="B32">
        <v>1900001397</v>
      </c>
      <c r="D32" s="1" t="s">
        <v>508</v>
      </c>
      <c r="E32" t="s">
        <v>478</v>
      </c>
      <c r="F32" s="2">
        <v>43677</v>
      </c>
      <c r="G32" s="1" t="s">
        <v>0</v>
      </c>
      <c r="H32" s="1" t="s">
        <v>40</v>
      </c>
      <c r="I32" s="1" t="s">
        <v>23</v>
      </c>
      <c r="J32">
        <v>25336</v>
      </c>
      <c r="K32" s="2">
        <v>43522</v>
      </c>
      <c r="L32" s="1" t="s">
        <v>25</v>
      </c>
      <c r="N32" s="43" t="s">
        <v>831</v>
      </c>
      <c r="O32" s="43"/>
      <c r="P32" s="43"/>
      <c r="Q32" s="43"/>
      <c r="R32" s="43"/>
      <c r="S32" s="43"/>
    </row>
    <row r="33" spans="1:12" x14ac:dyDescent="0.25">
      <c r="A33" s="1" t="s">
        <v>510</v>
      </c>
      <c r="B33">
        <v>1900001398</v>
      </c>
      <c r="D33" s="1" t="s">
        <v>508</v>
      </c>
      <c r="E33" t="s">
        <v>479</v>
      </c>
      <c r="F33" s="2">
        <v>43677</v>
      </c>
      <c r="G33" s="1" t="s">
        <v>0</v>
      </c>
      <c r="H33" s="1" t="s">
        <v>40</v>
      </c>
      <c r="I33" s="1"/>
      <c r="J33">
        <v>10772</v>
      </c>
      <c r="K33" s="2">
        <v>43538</v>
      </c>
      <c r="L33" s="1" t="s">
        <v>25</v>
      </c>
    </row>
    <row r="34" spans="1:12" x14ac:dyDescent="0.25">
      <c r="A34" s="1" t="s">
        <v>510</v>
      </c>
      <c r="B34">
        <v>1900001403</v>
      </c>
      <c r="D34" s="1" t="s">
        <v>508</v>
      </c>
      <c r="E34" t="s">
        <v>479</v>
      </c>
      <c r="F34" s="2">
        <v>43677</v>
      </c>
      <c r="G34" s="1" t="s">
        <v>0</v>
      </c>
      <c r="H34" s="1" t="s">
        <v>40</v>
      </c>
      <c r="I34" s="1"/>
      <c r="J34">
        <v>9283</v>
      </c>
      <c r="K34" s="2">
        <v>43573</v>
      </c>
      <c r="L34" s="1" t="s">
        <v>25</v>
      </c>
    </row>
    <row r="35" spans="1:12" x14ac:dyDescent="0.25">
      <c r="A35" s="1" t="s">
        <v>510</v>
      </c>
      <c r="B35">
        <v>1900001404</v>
      </c>
      <c r="D35" s="1" t="s">
        <v>508</v>
      </c>
      <c r="E35" t="s">
        <v>479</v>
      </c>
      <c r="F35" s="2">
        <v>43677</v>
      </c>
      <c r="G35" s="1" t="s">
        <v>0</v>
      </c>
      <c r="H35" s="1" t="s">
        <v>40</v>
      </c>
      <c r="I35" s="1"/>
      <c r="J35">
        <v>6903</v>
      </c>
      <c r="K35" s="2">
        <v>43615</v>
      </c>
      <c r="L35" s="1" t="s">
        <v>25</v>
      </c>
    </row>
    <row r="36" spans="1:12" x14ac:dyDescent="0.25">
      <c r="A36" s="1" t="s">
        <v>83</v>
      </c>
      <c r="B36">
        <v>1900001405</v>
      </c>
      <c r="D36" s="1" t="s">
        <v>497</v>
      </c>
      <c r="E36" t="s">
        <v>378</v>
      </c>
      <c r="F36" s="2">
        <v>43677</v>
      </c>
      <c r="G36" s="1" t="s">
        <v>0</v>
      </c>
      <c r="H36" s="1" t="s">
        <v>509</v>
      </c>
      <c r="I36" s="1" t="s">
        <v>23</v>
      </c>
      <c r="J36">
        <v>90663</v>
      </c>
      <c r="K36" s="2">
        <v>43556</v>
      </c>
      <c r="L36" s="1" t="s">
        <v>25</v>
      </c>
    </row>
    <row r="37" spans="1:12" x14ac:dyDescent="0.25">
      <c r="A37" s="1" t="s">
        <v>101</v>
      </c>
      <c r="B37">
        <v>1900001583</v>
      </c>
      <c r="D37" s="1" t="s">
        <v>508</v>
      </c>
      <c r="E37" t="s">
        <v>469</v>
      </c>
      <c r="F37" s="2">
        <v>43691</v>
      </c>
      <c r="G37" s="1" t="s">
        <v>0</v>
      </c>
      <c r="H37" s="1" t="s">
        <v>40</v>
      </c>
      <c r="I37" s="1" t="s">
        <v>23</v>
      </c>
      <c r="J37">
        <v>156000</v>
      </c>
      <c r="K37" s="2">
        <v>43469</v>
      </c>
      <c r="L37" s="1" t="s">
        <v>25</v>
      </c>
    </row>
    <row r="38" spans="1:12" x14ac:dyDescent="0.25">
      <c r="A38" s="1" t="s">
        <v>108</v>
      </c>
      <c r="B38">
        <v>1900001602</v>
      </c>
      <c r="C38">
        <v>1</v>
      </c>
      <c r="D38" s="1" t="s">
        <v>20</v>
      </c>
      <c r="E38" t="s">
        <v>474</v>
      </c>
      <c r="F38" s="2">
        <v>43694</v>
      </c>
      <c r="G38" s="1" t="s">
        <v>0</v>
      </c>
      <c r="H38" s="1" t="s">
        <v>56</v>
      </c>
      <c r="I38" s="1" t="s">
        <v>57</v>
      </c>
      <c r="J38">
        <v>21157</v>
      </c>
      <c r="K38" s="2">
        <v>43466</v>
      </c>
      <c r="L38" s="1" t="s">
        <v>25</v>
      </c>
    </row>
    <row r="39" spans="1:12" x14ac:dyDescent="0.25">
      <c r="A39" s="1" t="s">
        <v>36</v>
      </c>
      <c r="B39">
        <v>1900001603</v>
      </c>
      <c r="C39">
        <v>1</v>
      </c>
      <c r="D39" s="1" t="s">
        <v>20</v>
      </c>
      <c r="E39" t="s">
        <v>124</v>
      </c>
      <c r="F39" s="2">
        <v>43694</v>
      </c>
      <c r="G39" s="1" t="s">
        <v>0</v>
      </c>
      <c r="H39" s="1" t="s">
        <v>56</v>
      </c>
      <c r="I39" s="1" t="s">
        <v>57</v>
      </c>
      <c r="J39">
        <v>77787</v>
      </c>
      <c r="K39" s="2">
        <v>43466</v>
      </c>
      <c r="L39" s="1" t="s">
        <v>25</v>
      </c>
    </row>
    <row r="40" spans="1:12" x14ac:dyDescent="0.25">
      <c r="A40" s="1" t="s">
        <v>77</v>
      </c>
      <c r="B40">
        <v>1900001604</v>
      </c>
      <c r="C40">
        <v>1</v>
      </c>
      <c r="D40" s="1" t="s">
        <v>20</v>
      </c>
      <c r="E40" t="s">
        <v>259</v>
      </c>
      <c r="F40" s="2">
        <v>43694</v>
      </c>
      <c r="G40" s="1" t="s">
        <v>0</v>
      </c>
      <c r="H40" s="1" t="s">
        <v>56</v>
      </c>
      <c r="I40" s="1" t="s">
        <v>57</v>
      </c>
      <c r="J40">
        <v>8468</v>
      </c>
      <c r="K40" s="2">
        <v>43514</v>
      </c>
      <c r="L40" s="1" t="s">
        <v>25</v>
      </c>
    </row>
    <row r="41" spans="1:12" x14ac:dyDescent="0.25">
      <c r="A41" s="1" t="s">
        <v>18</v>
      </c>
      <c r="B41">
        <v>1900001605</v>
      </c>
      <c r="D41" s="1" t="s">
        <v>508</v>
      </c>
      <c r="E41" t="s">
        <v>37</v>
      </c>
      <c r="F41" s="2">
        <v>43694</v>
      </c>
      <c r="G41" s="1" t="s">
        <v>0</v>
      </c>
      <c r="H41" s="1" t="s">
        <v>40</v>
      </c>
      <c r="I41" s="1" t="s">
        <v>23</v>
      </c>
      <c r="J41">
        <v>1825</v>
      </c>
      <c r="K41" s="2">
        <v>43497</v>
      </c>
      <c r="L41" s="1" t="s">
        <v>25</v>
      </c>
    </row>
    <row r="42" spans="1:12" x14ac:dyDescent="0.25">
      <c r="A42" s="1" t="s">
        <v>510</v>
      </c>
      <c r="B42">
        <v>1900001606</v>
      </c>
      <c r="D42" s="1" t="s">
        <v>508</v>
      </c>
      <c r="E42" t="s">
        <v>479</v>
      </c>
      <c r="F42" s="2">
        <v>43694</v>
      </c>
      <c r="G42" s="1" t="s">
        <v>0</v>
      </c>
      <c r="H42" s="1" t="s">
        <v>40</v>
      </c>
      <c r="I42" s="1" t="s">
        <v>23</v>
      </c>
      <c r="J42">
        <v>329250</v>
      </c>
      <c r="K42" s="2">
        <v>43524</v>
      </c>
      <c r="L42" s="1" t="s">
        <v>25</v>
      </c>
    </row>
    <row r="43" spans="1:12" x14ac:dyDescent="0.25">
      <c r="A43" s="1" t="s">
        <v>77</v>
      </c>
      <c r="B43">
        <v>1900001607</v>
      </c>
      <c r="D43" s="1" t="s">
        <v>506</v>
      </c>
      <c r="E43">
        <v>304003763</v>
      </c>
      <c r="F43" s="2">
        <v>43694</v>
      </c>
      <c r="G43" s="1" t="s">
        <v>0</v>
      </c>
      <c r="H43" s="1" t="s">
        <v>56</v>
      </c>
      <c r="I43" s="1" t="s">
        <v>23</v>
      </c>
      <c r="J43">
        <v>344794</v>
      </c>
      <c r="K43" s="2">
        <v>43556</v>
      </c>
      <c r="L43" s="1" t="s">
        <v>25</v>
      </c>
    </row>
    <row r="44" spans="1:12" x14ac:dyDescent="0.25">
      <c r="A44" s="1" t="s">
        <v>77</v>
      </c>
      <c r="B44">
        <v>1900001608</v>
      </c>
      <c r="D44" s="1" t="s">
        <v>506</v>
      </c>
      <c r="E44" t="s">
        <v>245</v>
      </c>
      <c r="F44" s="2">
        <v>43694</v>
      </c>
      <c r="G44" s="1" t="s">
        <v>0</v>
      </c>
      <c r="H44" s="1" t="s">
        <v>56</v>
      </c>
      <c r="I44" s="1" t="s">
        <v>23</v>
      </c>
      <c r="J44">
        <v>37500</v>
      </c>
      <c r="K44" s="2">
        <v>43556</v>
      </c>
      <c r="L44" s="1" t="s">
        <v>25</v>
      </c>
    </row>
    <row r="45" spans="1:12" x14ac:dyDescent="0.25">
      <c r="A45" s="1" t="s">
        <v>128</v>
      </c>
      <c r="B45">
        <v>1900001609</v>
      </c>
      <c r="D45" s="1" t="s">
        <v>508</v>
      </c>
      <c r="E45" t="s">
        <v>426</v>
      </c>
      <c r="F45" s="2">
        <v>43694</v>
      </c>
      <c r="G45" s="1" t="s">
        <v>0</v>
      </c>
      <c r="H45" s="1" t="s">
        <v>40</v>
      </c>
      <c r="I45" s="1" t="s">
        <v>23</v>
      </c>
      <c r="J45">
        <v>49789</v>
      </c>
      <c r="K45" s="2">
        <v>43466</v>
      </c>
      <c r="L45" s="1" t="s">
        <v>25</v>
      </c>
    </row>
    <row r="46" spans="1:12" x14ac:dyDescent="0.25">
      <c r="A46" s="1" t="s">
        <v>50</v>
      </c>
      <c r="B46">
        <v>1900001610</v>
      </c>
      <c r="D46" s="1" t="s">
        <v>506</v>
      </c>
      <c r="E46" t="s">
        <v>161</v>
      </c>
      <c r="F46" s="2">
        <v>43694</v>
      </c>
      <c r="G46" s="1" t="s">
        <v>0</v>
      </c>
      <c r="H46" s="1" t="s">
        <v>56</v>
      </c>
      <c r="I46" s="1" t="s">
        <v>23</v>
      </c>
      <c r="J46">
        <v>64</v>
      </c>
      <c r="K46" s="2">
        <v>43540</v>
      </c>
      <c r="L46" s="1" t="s">
        <v>25</v>
      </c>
    </row>
    <row r="47" spans="1:12" x14ac:dyDescent="0.25">
      <c r="A47" s="1" t="s">
        <v>60</v>
      </c>
      <c r="B47">
        <v>1900001611</v>
      </c>
      <c r="D47" s="1" t="s">
        <v>506</v>
      </c>
      <c r="E47" t="s">
        <v>208</v>
      </c>
      <c r="F47" s="2">
        <v>43694</v>
      </c>
      <c r="G47" s="1" t="s">
        <v>0</v>
      </c>
      <c r="H47" s="1" t="s">
        <v>56</v>
      </c>
      <c r="I47" s="1" t="s">
        <v>23</v>
      </c>
      <c r="J47">
        <v>6250</v>
      </c>
      <c r="K47" s="2">
        <v>43520</v>
      </c>
      <c r="L47" s="1" t="s">
        <v>25</v>
      </c>
    </row>
    <row r="48" spans="1:12" x14ac:dyDescent="0.25">
      <c r="A48" s="1" t="s">
        <v>101</v>
      </c>
      <c r="B48">
        <v>1900002041</v>
      </c>
      <c r="D48" s="1" t="s">
        <v>511</v>
      </c>
      <c r="E48">
        <v>1.31000501801E+19</v>
      </c>
      <c r="F48" s="2">
        <v>43705</v>
      </c>
      <c r="G48" s="1" t="s">
        <v>0</v>
      </c>
      <c r="H48" s="1" t="s">
        <v>102</v>
      </c>
      <c r="I48" s="1" t="s">
        <v>23</v>
      </c>
      <c r="J48">
        <v>124875</v>
      </c>
      <c r="K48" s="2">
        <v>43531</v>
      </c>
      <c r="L48" s="1" t="s">
        <v>25</v>
      </c>
    </row>
    <row r="49" spans="1:12" x14ac:dyDescent="0.25">
      <c r="A49" s="1" t="s">
        <v>128</v>
      </c>
      <c r="B49">
        <v>1900002042</v>
      </c>
      <c r="C49">
        <v>3</v>
      </c>
      <c r="D49" s="1" t="s">
        <v>55</v>
      </c>
      <c r="E49">
        <v>43190133</v>
      </c>
      <c r="F49" s="2">
        <v>43705</v>
      </c>
      <c r="G49" s="1" t="s">
        <v>0</v>
      </c>
      <c r="H49" s="1" t="s">
        <v>35</v>
      </c>
      <c r="I49" s="1" t="s">
        <v>57</v>
      </c>
      <c r="J49">
        <v>7783</v>
      </c>
      <c r="K49" s="2">
        <v>43627</v>
      </c>
      <c r="L49" s="1" t="s">
        <v>25</v>
      </c>
    </row>
    <row r="50" spans="1:12" x14ac:dyDescent="0.25">
      <c r="A50" s="1" t="s">
        <v>128</v>
      </c>
      <c r="B50">
        <v>1900002043</v>
      </c>
      <c r="C50">
        <v>3</v>
      </c>
      <c r="D50" s="1" t="s">
        <v>55</v>
      </c>
      <c r="E50">
        <v>43189992</v>
      </c>
      <c r="F50" s="2">
        <v>43705</v>
      </c>
      <c r="G50" s="1" t="s">
        <v>0</v>
      </c>
      <c r="H50" s="1" t="s">
        <v>35</v>
      </c>
      <c r="I50" s="1" t="s">
        <v>57</v>
      </c>
      <c r="J50">
        <v>7835</v>
      </c>
      <c r="K50" s="2">
        <v>43626</v>
      </c>
      <c r="L50" s="1" t="s">
        <v>25</v>
      </c>
    </row>
    <row r="51" spans="1:12" x14ac:dyDescent="0.25">
      <c r="A51" s="1" t="s">
        <v>48</v>
      </c>
      <c r="B51">
        <v>1900002044</v>
      </c>
      <c r="D51" s="1" t="s">
        <v>507</v>
      </c>
      <c r="E51">
        <v>41045400</v>
      </c>
      <c r="F51" s="2">
        <v>43705</v>
      </c>
      <c r="G51" s="1" t="s">
        <v>0</v>
      </c>
      <c r="H51" s="1" t="s">
        <v>35</v>
      </c>
      <c r="I51" s="1" t="s">
        <v>28</v>
      </c>
      <c r="J51">
        <v>70125</v>
      </c>
      <c r="K51" s="2">
        <v>43543</v>
      </c>
      <c r="L51" s="1" t="s">
        <v>25</v>
      </c>
    </row>
    <row r="52" spans="1:12" x14ac:dyDescent="0.25">
      <c r="A52" s="1" t="s">
        <v>48</v>
      </c>
      <c r="B52">
        <v>1900002045</v>
      </c>
      <c r="D52" s="1" t="s">
        <v>507</v>
      </c>
      <c r="E52">
        <v>41045403</v>
      </c>
      <c r="F52" s="2">
        <v>43705</v>
      </c>
      <c r="G52" s="1" t="s">
        <v>0</v>
      </c>
      <c r="H52" s="1" t="s">
        <v>35</v>
      </c>
      <c r="I52" s="1" t="s">
        <v>28</v>
      </c>
      <c r="J52">
        <v>70125</v>
      </c>
      <c r="K52" s="2">
        <v>43543</v>
      </c>
      <c r="L52" s="1" t="s">
        <v>25</v>
      </c>
    </row>
    <row r="53" spans="1:12" x14ac:dyDescent="0.25">
      <c r="A53" s="1" t="s">
        <v>83</v>
      </c>
      <c r="B53">
        <v>1900002046</v>
      </c>
      <c r="D53" s="1" t="s">
        <v>497</v>
      </c>
      <c r="E53" t="s">
        <v>388</v>
      </c>
      <c r="F53" s="2">
        <v>43705</v>
      </c>
      <c r="G53" s="1" t="s">
        <v>0</v>
      </c>
      <c r="H53" s="1" t="s">
        <v>47</v>
      </c>
      <c r="I53" s="1" t="s">
        <v>23</v>
      </c>
      <c r="J53">
        <v>60229</v>
      </c>
      <c r="K53" s="2">
        <v>43556</v>
      </c>
      <c r="L53" s="1" t="s">
        <v>25</v>
      </c>
    </row>
    <row r="54" spans="1:12" x14ac:dyDescent="0.25">
      <c r="A54" s="1" t="s">
        <v>83</v>
      </c>
      <c r="B54">
        <v>1900002047</v>
      </c>
      <c r="D54" s="1" t="s">
        <v>497</v>
      </c>
      <c r="E54" t="s">
        <v>349</v>
      </c>
      <c r="F54" s="2">
        <v>43705</v>
      </c>
      <c r="G54" s="1" t="s">
        <v>0</v>
      </c>
      <c r="H54" s="1" t="s">
        <v>47</v>
      </c>
      <c r="I54" s="1" t="s">
        <v>23</v>
      </c>
      <c r="J54">
        <v>98931</v>
      </c>
      <c r="K54" s="2">
        <v>43481</v>
      </c>
      <c r="L54" s="1" t="s">
        <v>25</v>
      </c>
    </row>
    <row r="55" spans="1:12" x14ac:dyDescent="0.25">
      <c r="A55" s="1" t="s">
        <v>18</v>
      </c>
      <c r="B55">
        <v>1900002048</v>
      </c>
      <c r="C55">
        <v>1</v>
      </c>
      <c r="D55" s="1" t="s">
        <v>20</v>
      </c>
      <c r="E55" t="s">
        <v>58</v>
      </c>
      <c r="F55" s="2">
        <v>43705</v>
      </c>
      <c r="G55" s="1" t="s">
        <v>0</v>
      </c>
      <c r="H55" s="1" t="s">
        <v>56</v>
      </c>
      <c r="I55" s="1" t="s">
        <v>57</v>
      </c>
      <c r="J55">
        <v>21769</v>
      </c>
      <c r="K55" s="2">
        <v>43466</v>
      </c>
      <c r="L55" s="1" t="s">
        <v>25</v>
      </c>
    </row>
    <row r="56" spans="1:12" x14ac:dyDescent="0.25">
      <c r="A56" s="1" t="s">
        <v>50</v>
      </c>
      <c r="B56">
        <v>1900002049</v>
      </c>
      <c r="D56" s="1" t="s">
        <v>506</v>
      </c>
      <c r="E56" t="s">
        <v>164</v>
      </c>
      <c r="F56" s="2">
        <v>43705</v>
      </c>
      <c r="G56" s="1" t="s">
        <v>0</v>
      </c>
      <c r="H56" s="1" t="s">
        <v>56</v>
      </c>
      <c r="I56" s="1" t="s">
        <v>23</v>
      </c>
      <c r="J56">
        <v>65369</v>
      </c>
      <c r="K56" s="2">
        <v>43572</v>
      </c>
      <c r="L56" s="1" t="s">
        <v>25</v>
      </c>
    </row>
    <row r="57" spans="1:12" x14ac:dyDescent="0.25">
      <c r="A57" s="1" t="s">
        <v>41</v>
      </c>
      <c r="B57">
        <v>1900002050</v>
      </c>
      <c r="D57" s="1" t="s">
        <v>506</v>
      </c>
      <c r="E57">
        <v>304003761</v>
      </c>
      <c r="F57" s="2">
        <v>43705</v>
      </c>
      <c r="G57" s="1" t="s">
        <v>0</v>
      </c>
      <c r="H57" s="1" t="s">
        <v>56</v>
      </c>
      <c r="I57" s="1" t="s">
        <v>23</v>
      </c>
      <c r="J57">
        <v>5206</v>
      </c>
      <c r="K57" s="2">
        <v>43556</v>
      </c>
      <c r="L57" s="1" t="s">
        <v>25</v>
      </c>
    </row>
    <row r="58" spans="1:12" x14ac:dyDescent="0.25">
      <c r="A58" s="1" t="s">
        <v>78</v>
      </c>
      <c r="B58">
        <v>1900002051</v>
      </c>
      <c r="D58" s="1" t="s">
        <v>506</v>
      </c>
      <c r="E58" t="s">
        <v>304</v>
      </c>
      <c r="F58" s="2">
        <v>43705</v>
      </c>
      <c r="G58" s="1" t="s">
        <v>0</v>
      </c>
      <c r="H58" s="1" t="s">
        <v>56</v>
      </c>
      <c r="I58" s="1" t="s">
        <v>23</v>
      </c>
      <c r="J58">
        <v>23750</v>
      </c>
      <c r="K58" s="2">
        <v>43533</v>
      </c>
      <c r="L58" s="1" t="s">
        <v>25</v>
      </c>
    </row>
    <row r="59" spans="1:12" x14ac:dyDescent="0.25">
      <c r="A59" s="1" t="s">
        <v>50</v>
      </c>
      <c r="B59">
        <v>1900002052</v>
      </c>
      <c r="D59" s="1" t="s">
        <v>506</v>
      </c>
      <c r="E59" t="s">
        <v>162</v>
      </c>
      <c r="F59" s="2">
        <v>43705</v>
      </c>
      <c r="G59" s="1" t="s">
        <v>0</v>
      </c>
      <c r="H59" s="1" t="s">
        <v>56</v>
      </c>
      <c r="I59" s="1" t="s">
        <v>23</v>
      </c>
      <c r="J59">
        <v>1557</v>
      </c>
      <c r="K59" s="2">
        <v>43571</v>
      </c>
      <c r="L59" s="1" t="s">
        <v>25</v>
      </c>
    </row>
    <row r="60" spans="1:12" x14ac:dyDescent="0.25">
      <c r="A60" s="1" t="s">
        <v>83</v>
      </c>
      <c r="B60">
        <v>1900002072</v>
      </c>
      <c r="C60">
        <v>13</v>
      </c>
      <c r="D60" s="1" t="s">
        <v>497</v>
      </c>
      <c r="E60" t="s">
        <v>375</v>
      </c>
      <c r="F60" s="2">
        <v>43705</v>
      </c>
      <c r="G60" s="1" t="s">
        <v>0</v>
      </c>
      <c r="H60" s="1" t="s">
        <v>509</v>
      </c>
      <c r="I60" s="1" t="s">
        <v>57</v>
      </c>
      <c r="J60">
        <v>40960</v>
      </c>
      <c r="K60" s="2">
        <v>43575</v>
      </c>
      <c r="L60" s="1" t="s">
        <v>25</v>
      </c>
    </row>
    <row r="61" spans="1:12" x14ac:dyDescent="0.25">
      <c r="A61" s="1" t="s">
        <v>83</v>
      </c>
      <c r="B61">
        <v>1900002229</v>
      </c>
      <c r="D61" s="1" t="s">
        <v>497</v>
      </c>
      <c r="E61" t="s">
        <v>372</v>
      </c>
      <c r="F61" s="2">
        <v>43708</v>
      </c>
      <c r="G61" s="1" t="s">
        <v>0</v>
      </c>
      <c r="H61" s="1" t="s">
        <v>509</v>
      </c>
      <c r="I61" s="1" t="s">
        <v>23</v>
      </c>
      <c r="J61">
        <v>12055</v>
      </c>
      <c r="K61" s="2">
        <v>43510</v>
      </c>
      <c r="L61" s="1" t="s">
        <v>25</v>
      </c>
    </row>
    <row r="62" spans="1:12" x14ac:dyDescent="0.25">
      <c r="A62" s="1" t="s">
        <v>83</v>
      </c>
      <c r="B62">
        <v>1900002230</v>
      </c>
      <c r="D62" s="1" t="s">
        <v>497</v>
      </c>
      <c r="E62" t="s">
        <v>351</v>
      </c>
      <c r="F62" s="2">
        <v>43708</v>
      </c>
      <c r="G62" s="1" t="s">
        <v>0</v>
      </c>
      <c r="H62" s="1" t="s">
        <v>47</v>
      </c>
      <c r="I62" s="1" t="s">
        <v>23</v>
      </c>
      <c r="J62">
        <v>131090</v>
      </c>
      <c r="K62" s="2">
        <v>43522</v>
      </c>
      <c r="L62" s="1" t="s">
        <v>25</v>
      </c>
    </row>
    <row r="63" spans="1:12" x14ac:dyDescent="0.25">
      <c r="A63" s="1" t="s">
        <v>83</v>
      </c>
      <c r="B63">
        <v>1900002232</v>
      </c>
      <c r="D63" s="1" t="s">
        <v>497</v>
      </c>
      <c r="E63" t="s">
        <v>373</v>
      </c>
      <c r="F63" s="2">
        <v>43708</v>
      </c>
      <c r="G63" s="1" t="s">
        <v>0</v>
      </c>
      <c r="H63" s="1" t="s">
        <v>509</v>
      </c>
      <c r="I63" s="1" t="s">
        <v>23</v>
      </c>
      <c r="J63">
        <v>27069</v>
      </c>
      <c r="K63" s="2">
        <v>43510</v>
      </c>
      <c r="L63" s="1" t="s">
        <v>25</v>
      </c>
    </row>
    <row r="64" spans="1:12" x14ac:dyDescent="0.25">
      <c r="A64" s="1" t="s">
        <v>77</v>
      </c>
      <c r="B64">
        <v>1900002265</v>
      </c>
      <c r="D64" s="1" t="s">
        <v>506</v>
      </c>
      <c r="E64" t="s">
        <v>255</v>
      </c>
      <c r="F64" s="2">
        <v>43708</v>
      </c>
      <c r="G64" s="1" t="s">
        <v>0</v>
      </c>
      <c r="H64" s="1" t="s">
        <v>56</v>
      </c>
      <c r="I64" s="1" t="s">
        <v>23</v>
      </c>
      <c r="J64">
        <v>215165</v>
      </c>
      <c r="K64" s="2">
        <v>43556</v>
      </c>
      <c r="L64" s="1" t="s">
        <v>25</v>
      </c>
    </row>
    <row r="65" spans="1:15" x14ac:dyDescent="0.25">
      <c r="A65" s="1" t="s">
        <v>83</v>
      </c>
      <c r="B65">
        <v>1900002331</v>
      </c>
      <c r="D65" s="1" t="s">
        <v>506</v>
      </c>
      <c r="E65" t="s">
        <v>333</v>
      </c>
      <c r="F65" s="2">
        <v>43711</v>
      </c>
      <c r="G65" s="1" t="s">
        <v>0</v>
      </c>
      <c r="H65" s="1" t="s">
        <v>56</v>
      </c>
      <c r="I65" s="1" t="s">
        <v>23</v>
      </c>
      <c r="J65">
        <v>870</v>
      </c>
      <c r="K65" s="2">
        <v>43611</v>
      </c>
      <c r="L65" s="1" t="s">
        <v>25</v>
      </c>
    </row>
    <row r="66" spans="1:15" x14ac:dyDescent="0.25">
      <c r="A66" s="1" t="s">
        <v>77</v>
      </c>
      <c r="B66">
        <v>1900002384</v>
      </c>
      <c r="D66" s="1" t="s">
        <v>511</v>
      </c>
      <c r="E66">
        <v>2000010048</v>
      </c>
      <c r="F66" s="2">
        <v>43713</v>
      </c>
      <c r="G66" s="1" t="s">
        <v>0</v>
      </c>
      <c r="H66" s="1" t="s">
        <v>102</v>
      </c>
      <c r="I66" s="1"/>
      <c r="J66">
        <v>8174</v>
      </c>
      <c r="K66" s="2">
        <v>43664</v>
      </c>
      <c r="L66" s="1" t="s">
        <v>25</v>
      </c>
    </row>
    <row r="67" spans="1:15" x14ac:dyDescent="0.25">
      <c r="A67" s="1" t="s">
        <v>128</v>
      </c>
      <c r="B67">
        <v>1900002387</v>
      </c>
      <c r="D67" s="1" t="s">
        <v>508</v>
      </c>
      <c r="E67" t="s">
        <v>443</v>
      </c>
      <c r="F67" s="2">
        <v>43713</v>
      </c>
      <c r="G67" s="1" t="s">
        <v>0</v>
      </c>
      <c r="H67" s="1" t="s">
        <v>40</v>
      </c>
      <c r="I67" s="1" t="s">
        <v>23</v>
      </c>
      <c r="J67">
        <v>22246</v>
      </c>
      <c r="K67" s="2">
        <v>43660</v>
      </c>
      <c r="L67" s="1" t="s">
        <v>25</v>
      </c>
    </row>
    <row r="68" spans="1:15" x14ac:dyDescent="0.25">
      <c r="A68" s="1" t="s">
        <v>83</v>
      </c>
      <c r="B68">
        <v>1900002458</v>
      </c>
      <c r="D68" s="1" t="s">
        <v>507</v>
      </c>
      <c r="E68">
        <v>43187020</v>
      </c>
      <c r="F68" s="2">
        <v>43717</v>
      </c>
      <c r="G68" s="1" t="s">
        <v>0</v>
      </c>
      <c r="H68" s="1" t="s">
        <v>35</v>
      </c>
      <c r="I68" s="1" t="s">
        <v>28</v>
      </c>
      <c r="J68">
        <v>7451</v>
      </c>
      <c r="K68" s="2">
        <v>43577</v>
      </c>
      <c r="L68" s="1" t="s">
        <v>25</v>
      </c>
    </row>
    <row r="69" spans="1:15" x14ac:dyDescent="0.25">
      <c r="A69" s="1" t="s">
        <v>510</v>
      </c>
      <c r="B69">
        <v>1900002464</v>
      </c>
      <c r="D69" s="1" t="s">
        <v>508</v>
      </c>
      <c r="E69" t="s">
        <v>479</v>
      </c>
      <c r="F69" s="2">
        <v>43717</v>
      </c>
      <c r="G69" s="1" t="s">
        <v>0</v>
      </c>
      <c r="H69" s="1" t="s">
        <v>40</v>
      </c>
      <c r="I69" s="1"/>
      <c r="J69">
        <v>7110</v>
      </c>
      <c r="K69" s="2">
        <v>43675</v>
      </c>
      <c r="L69" s="1" t="s">
        <v>25</v>
      </c>
    </row>
    <row r="70" spans="1:15" x14ac:dyDescent="0.25">
      <c r="A70" s="1" t="s">
        <v>83</v>
      </c>
      <c r="B70">
        <v>1900002472</v>
      </c>
      <c r="D70" s="1" t="s">
        <v>506</v>
      </c>
      <c r="E70" t="s">
        <v>328</v>
      </c>
      <c r="F70" s="2">
        <v>43717</v>
      </c>
      <c r="G70" s="1" t="s">
        <v>0</v>
      </c>
      <c r="H70" s="1" t="s">
        <v>56</v>
      </c>
      <c r="I70" s="1" t="s">
        <v>23</v>
      </c>
      <c r="J70">
        <v>692</v>
      </c>
      <c r="K70" s="2">
        <v>43600</v>
      </c>
      <c r="L70" s="1" t="s">
        <v>25</v>
      </c>
    </row>
    <row r="71" spans="1:15" x14ac:dyDescent="0.25">
      <c r="A71" s="1" t="s">
        <v>83</v>
      </c>
      <c r="B71">
        <v>1900002635</v>
      </c>
      <c r="D71" s="1" t="s">
        <v>511</v>
      </c>
      <c r="E71" t="s">
        <v>335</v>
      </c>
      <c r="F71" s="2">
        <v>43725</v>
      </c>
      <c r="G71" s="1" t="s">
        <v>0</v>
      </c>
      <c r="H71" s="1" t="s">
        <v>102</v>
      </c>
      <c r="I71" s="1" t="s">
        <v>23</v>
      </c>
      <c r="J71">
        <v>65051</v>
      </c>
      <c r="K71" s="2">
        <v>43466</v>
      </c>
      <c r="L71" s="1" t="s">
        <v>25</v>
      </c>
    </row>
    <row r="72" spans="1:15" x14ac:dyDescent="0.25">
      <c r="A72" s="1" t="s">
        <v>77</v>
      </c>
      <c r="B72">
        <v>1900002636</v>
      </c>
      <c r="D72" s="1" t="s">
        <v>506</v>
      </c>
      <c r="E72" t="s">
        <v>250</v>
      </c>
      <c r="F72" s="2">
        <v>43725</v>
      </c>
      <c r="G72" s="1" t="s">
        <v>0</v>
      </c>
      <c r="H72" s="1" t="s">
        <v>56</v>
      </c>
      <c r="I72" s="1" t="s">
        <v>23</v>
      </c>
      <c r="J72">
        <v>1005</v>
      </c>
      <c r="K72" s="2">
        <v>43586</v>
      </c>
      <c r="L72" s="1" t="s">
        <v>25</v>
      </c>
    </row>
    <row r="73" spans="1:15" x14ac:dyDescent="0.25">
      <c r="A73" s="1" t="s">
        <v>510</v>
      </c>
      <c r="B73">
        <v>1900002637</v>
      </c>
      <c r="D73" s="1" t="s">
        <v>508</v>
      </c>
      <c r="E73" t="s">
        <v>479</v>
      </c>
      <c r="F73" s="2">
        <v>43725</v>
      </c>
      <c r="G73" s="1" t="s">
        <v>0</v>
      </c>
      <c r="H73" s="1" t="s">
        <v>40</v>
      </c>
      <c r="I73" s="1"/>
      <c r="J73">
        <v>6259</v>
      </c>
      <c r="K73" s="2">
        <v>43637</v>
      </c>
      <c r="L73" s="1" t="s">
        <v>25</v>
      </c>
    </row>
    <row r="74" spans="1:15" x14ac:dyDescent="0.25">
      <c r="A74" s="1" t="s">
        <v>128</v>
      </c>
      <c r="B74">
        <v>1900002638</v>
      </c>
      <c r="D74" s="1" t="s">
        <v>508</v>
      </c>
      <c r="E74" t="s">
        <v>425</v>
      </c>
      <c r="F74" s="2">
        <v>43725</v>
      </c>
      <c r="G74" s="1" t="s">
        <v>0</v>
      </c>
      <c r="H74" s="1" t="s">
        <v>40</v>
      </c>
      <c r="I74" s="1"/>
      <c r="J74">
        <v>9941</v>
      </c>
      <c r="K74" s="2">
        <v>43656</v>
      </c>
      <c r="L74" s="1" t="s">
        <v>25</v>
      </c>
    </row>
    <row r="75" spans="1:15" x14ac:dyDescent="0.25">
      <c r="A75" s="1" t="s">
        <v>77</v>
      </c>
      <c r="B75">
        <v>1900002639</v>
      </c>
      <c r="C75">
        <v>1</v>
      </c>
      <c r="D75" s="1" t="s">
        <v>20</v>
      </c>
      <c r="E75" t="s">
        <v>248</v>
      </c>
      <c r="F75" s="2">
        <v>43725</v>
      </c>
      <c r="G75" s="1" t="s">
        <v>0</v>
      </c>
      <c r="H75" s="1" t="s">
        <v>56</v>
      </c>
      <c r="I75" s="1" t="s">
        <v>57</v>
      </c>
      <c r="J75">
        <v>9990</v>
      </c>
      <c r="K75" s="2">
        <v>43608</v>
      </c>
      <c r="L75" s="1" t="s">
        <v>25</v>
      </c>
      <c r="N75" s="4" t="s">
        <v>665</v>
      </c>
      <c r="O75" t="s">
        <v>668</v>
      </c>
    </row>
    <row r="76" spans="1:15" x14ac:dyDescent="0.25">
      <c r="A76" s="1" t="s">
        <v>29</v>
      </c>
      <c r="B76">
        <v>1900002640</v>
      </c>
      <c r="D76" s="1" t="s">
        <v>508</v>
      </c>
      <c r="E76" t="s">
        <v>87</v>
      </c>
      <c r="F76" s="2">
        <v>43725</v>
      </c>
      <c r="G76" s="1" t="s">
        <v>0</v>
      </c>
      <c r="H76" s="1" t="s">
        <v>40</v>
      </c>
      <c r="I76" s="1" t="s">
        <v>23</v>
      </c>
      <c r="J76">
        <v>74673</v>
      </c>
      <c r="K76" s="2">
        <v>43645</v>
      </c>
      <c r="L76" s="1" t="s">
        <v>25</v>
      </c>
      <c r="N76" s="5" t="s">
        <v>57</v>
      </c>
      <c r="O76" s="1">
        <v>2853842</v>
      </c>
    </row>
    <row r="77" spans="1:15" x14ac:dyDescent="0.25">
      <c r="A77" s="1" t="s">
        <v>50</v>
      </c>
      <c r="B77">
        <v>1900002880</v>
      </c>
      <c r="D77" s="1" t="s">
        <v>506</v>
      </c>
      <c r="E77" t="s">
        <v>163</v>
      </c>
      <c r="F77" s="2">
        <v>43728</v>
      </c>
      <c r="G77" s="1" t="s">
        <v>0</v>
      </c>
      <c r="H77" s="1" t="s">
        <v>56</v>
      </c>
      <c r="I77" s="1" t="s">
        <v>23</v>
      </c>
      <c r="J77">
        <v>4362</v>
      </c>
      <c r="K77" s="2">
        <v>43557</v>
      </c>
      <c r="L77" s="1" t="s">
        <v>25</v>
      </c>
      <c r="N77" s="5" t="s">
        <v>28</v>
      </c>
      <c r="O77" s="1">
        <v>569815</v>
      </c>
    </row>
    <row r="78" spans="1:15" x14ac:dyDescent="0.25">
      <c r="A78" s="1" t="s">
        <v>83</v>
      </c>
      <c r="B78">
        <v>1900003129</v>
      </c>
      <c r="D78" s="1" t="s">
        <v>497</v>
      </c>
      <c r="E78" t="s">
        <v>350</v>
      </c>
      <c r="F78" s="2">
        <v>43738</v>
      </c>
      <c r="G78" s="1" t="s">
        <v>0</v>
      </c>
      <c r="H78" s="1" t="s">
        <v>47</v>
      </c>
      <c r="I78" s="1" t="s">
        <v>23</v>
      </c>
      <c r="J78">
        <v>1610</v>
      </c>
      <c r="K78" s="2">
        <v>43510</v>
      </c>
      <c r="L78" s="1" t="s">
        <v>25</v>
      </c>
      <c r="N78" s="5" t="s">
        <v>23</v>
      </c>
      <c r="O78" s="1">
        <v>8244310</v>
      </c>
    </row>
    <row r="79" spans="1:15" x14ac:dyDescent="0.25">
      <c r="A79" s="1" t="s">
        <v>77</v>
      </c>
      <c r="B79">
        <v>1900003131</v>
      </c>
      <c r="D79" s="1" t="s">
        <v>506</v>
      </c>
      <c r="E79">
        <v>3.1142011248201999E+18</v>
      </c>
      <c r="F79" s="2">
        <v>43738</v>
      </c>
      <c r="G79" s="1" t="s">
        <v>0</v>
      </c>
      <c r="H79" s="1" t="s">
        <v>56</v>
      </c>
      <c r="I79" s="1" t="s">
        <v>23</v>
      </c>
      <c r="J79">
        <v>20166</v>
      </c>
      <c r="K79" s="2">
        <v>43647</v>
      </c>
      <c r="L79" s="1" t="s">
        <v>25</v>
      </c>
      <c r="N79" s="5" t="s">
        <v>666</v>
      </c>
      <c r="O79" s="1">
        <v>594739</v>
      </c>
    </row>
    <row r="80" spans="1:15" x14ac:dyDescent="0.25">
      <c r="A80" s="1" t="s">
        <v>29</v>
      </c>
      <c r="B80">
        <v>1900003209</v>
      </c>
      <c r="D80" s="1" t="s">
        <v>508</v>
      </c>
      <c r="E80" t="s">
        <v>85</v>
      </c>
      <c r="F80" s="2">
        <v>43748</v>
      </c>
      <c r="G80" s="1" t="s">
        <v>0</v>
      </c>
      <c r="H80" s="1" t="s">
        <v>40</v>
      </c>
      <c r="I80" s="1" t="s">
        <v>23</v>
      </c>
      <c r="J80">
        <v>8605</v>
      </c>
      <c r="K80" s="2">
        <v>43645</v>
      </c>
      <c r="L80" s="1" t="s">
        <v>25</v>
      </c>
      <c r="N80" s="5" t="s">
        <v>667</v>
      </c>
      <c r="O80" s="1">
        <v>12262706</v>
      </c>
    </row>
    <row r="81" spans="1:12" x14ac:dyDescent="0.25">
      <c r="A81" s="1" t="s">
        <v>48</v>
      </c>
      <c r="B81">
        <v>1900003210</v>
      </c>
      <c r="D81" s="1" t="s">
        <v>508</v>
      </c>
      <c r="E81" t="s">
        <v>139</v>
      </c>
      <c r="F81" s="2">
        <v>43748</v>
      </c>
      <c r="G81" s="1" t="s">
        <v>0</v>
      </c>
      <c r="H81" s="1" t="s">
        <v>40</v>
      </c>
      <c r="I81" s="1" t="s">
        <v>23</v>
      </c>
      <c r="J81">
        <v>52500</v>
      </c>
      <c r="K81" s="2">
        <v>43602</v>
      </c>
      <c r="L81" s="1" t="s">
        <v>25</v>
      </c>
    </row>
    <row r="82" spans="1:12" x14ac:dyDescent="0.25">
      <c r="A82" s="1" t="s">
        <v>83</v>
      </c>
      <c r="B82">
        <v>1900003211</v>
      </c>
      <c r="C82">
        <v>13</v>
      </c>
      <c r="D82" s="1" t="s">
        <v>497</v>
      </c>
      <c r="E82" t="s">
        <v>358</v>
      </c>
      <c r="F82" s="2">
        <v>43748</v>
      </c>
      <c r="G82" s="1" t="s">
        <v>0</v>
      </c>
      <c r="H82" s="1" t="s">
        <v>35</v>
      </c>
      <c r="I82" s="1" t="s">
        <v>57</v>
      </c>
      <c r="J82">
        <v>21875</v>
      </c>
      <c r="K82" s="2">
        <v>43497</v>
      </c>
      <c r="L82" s="1" t="s">
        <v>25</v>
      </c>
    </row>
    <row r="83" spans="1:12" x14ac:dyDescent="0.25">
      <c r="A83" s="1" t="s">
        <v>128</v>
      </c>
      <c r="B83">
        <v>1900003212</v>
      </c>
      <c r="D83" s="1" t="s">
        <v>508</v>
      </c>
      <c r="E83" t="s">
        <v>425</v>
      </c>
      <c r="F83" s="2">
        <v>43748</v>
      </c>
      <c r="G83" s="1" t="s">
        <v>0</v>
      </c>
      <c r="H83" s="1" t="s">
        <v>40</v>
      </c>
      <c r="I83" s="1"/>
      <c r="J83">
        <v>93906</v>
      </c>
      <c r="K83" s="2">
        <v>43531</v>
      </c>
      <c r="L83" s="1" t="s">
        <v>25</v>
      </c>
    </row>
    <row r="84" spans="1:12" x14ac:dyDescent="0.25">
      <c r="A84" s="1" t="s">
        <v>128</v>
      </c>
      <c r="B84">
        <v>1900003213</v>
      </c>
      <c r="D84" s="1" t="s">
        <v>508</v>
      </c>
      <c r="E84">
        <v>54407334</v>
      </c>
      <c r="F84" s="2">
        <v>43748</v>
      </c>
      <c r="G84" s="1" t="s">
        <v>0</v>
      </c>
      <c r="H84" s="1" t="s">
        <v>40</v>
      </c>
      <c r="I84" s="1" t="s">
        <v>23</v>
      </c>
      <c r="J84">
        <v>23387</v>
      </c>
      <c r="K84" s="2">
        <v>43466</v>
      </c>
      <c r="L84" s="1" t="s">
        <v>25</v>
      </c>
    </row>
    <row r="85" spans="1:12" x14ac:dyDescent="0.25">
      <c r="A85" s="1" t="s">
        <v>128</v>
      </c>
      <c r="B85">
        <v>1900003214</v>
      </c>
      <c r="D85" s="1" t="s">
        <v>508</v>
      </c>
      <c r="E85" t="s">
        <v>444</v>
      </c>
      <c r="F85" s="2">
        <v>43748</v>
      </c>
      <c r="G85" s="1" t="s">
        <v>0</v>
      </c>
      <c r="H85" s="1" t="s">
        <v>40</v>
      </c>
      <c r="I85" s="1" t="s">
        <v>23</v>
      </c>
      <c r="J85">
        <v>3347</v>
      </c>
      <c r="K85" s="2">
        <v>43556</v>
      </c>
      <c r="L85" s="1" t="s">
        <v>25</v>
      </c>
    </row>
    <row r="86" spans="1:12" x14ac:dyDescent="0.25">
      <c r="A86" s="1" t="s">
        <v>75</v>
      </c>
      <c r="B86">
        <v>1900003404</v>
      </c>
      <c r="C86">
        <v>2</v>
      </c>
      <c r="D86" s="1" t="s">
        <v>27</v>
      </c>
      <c r="E86">
        <v>2.9992028733097999E+18</v>
      </c>
      <c r="F86" s="2">
        <v>43755</v>
      </c>
      <c r="G86" s="1" t="s">
        <v>0</v>
      </c>
      <c r="H86" s="1" t="s">
        <v>35</v>
      </c>
      <c r="I86" s="1" t="s">
        <v>57</v>
      </c>
      <c r="J86">
        <v>60025</v>
      </c>
      <c r="K86" s="2">
        <v>43654</v>
      </c>
      <c r="L86" s="1" t="s">
        <v>25</v>
      </c>
    </row>
    <row r="87" spans="1:12" x14ac:dyDescent="0.25">
      <c r="A87" s="1" t="s">
        <v>44</v>
      </c>
      <c r="B87">
        <v>1900003405</v>
      </c>
      <c r="D87" s="1" t="s">
        <v>497</v>
      </c>
      <c r="E87" t="s">
        <v>136</v>
      </c>
      <c r="F87" s="2">
        <v>43755</v>
      </c>
      <c r="G87" s="1" t="s">
        <v>0</v>
      </c>
      <c r="H87" s="1" t="s">
        <v>22</v>
      </c>
      <c r="I87" s="1" t="s">
        <v>23</v>
      </c>
      <c r="J87">
        <v>13613</v>
      </c>
      <c r="K87" s="2">
        <v>43472</v>
      </c>
      <c r="L87" s="1" t="s">
        <v>25</v>
      </c>
    </row>
    <row r="88" spans="1:12" x14ac:dyDescent="0.25">
      <c r="A88" s="1" t="s">
        <v>18</v>
      </c>
      <c r="B88">
        <v>1900003406</v>
      </c>
      <c r="D88" s="1" t="s">
        <v>512</v>
      </c>
      <c r="E88" t="s">
        <v>42</v>
      </c>
      <c r="F88" s="2">
        <v>43755</v>
      </c>
      <c r="G88" s="1" t="s">
        <v>0</v>
      </c>
      <c r="H88" s="1" t="s">
        <v>40</v>
      </c>
      <c r="I88" s="1" t="s">
        <v>28</v>
      </c>
      <c r="J88">
        <v>79834</v>
      </c>
      <c r="K88" s="2">
        <v>43641</v>
      </c>
      <c r="L88" s="1" t="s">
        <v>25</v>
      </c>
    </row>
    <row r="89" spans="1:12" x14ac:dyDescent="0.25">
      <c r="A89" s="1" t="s">
        <v>75</v>
      </c>
      <c r="B89">
        <v>1900003407</v>
      </c>
      <c r="C89">
        <v>2</v>
      </c>
      <c r="D89" s="1" t="s">
        <v>27</v>
      </c>
      <c r="E89">
        <v>2.9992028732742001E+18</v>
      </c>
      <c r="F89" s="2">
        <v>43755</v>
      </c>
      <c r="G89" s="1" t="s">
        <v>0</v>
      </c>
      <c r="H89" s="1" t="s">
        <v>35</v>
      </c>
      <c r="I89" s="1" t="s">
        <v>57</v>
      </c>
      <c r="J89">
        <v>60025</v>
      </c>
      <c r="K89" s="2">
        <v>43654</v>
      </c>
      <c r="L89" s="1" t="s">
        <v>25</v>
      </c>
    </row>
    <row r="90" spans="1:12" x14ac:dyDescent="0.25">
      <c r="A90" s="1" t="s">
        <v>77</v>
      </c>
      <c r="B90">
        <v>1900003928</v>
      </c>
      <c r="C90">
        <v>10</v>
      </c>
      <c r="D90" s="1" t="s">
        <v>38</v>
      </c>
      <c r="E90">
        <v>14055133</v>
      </c>
      <c r="F90" s="2">
        <v>43781</v>
      </c>
      <c r="G90" s="1" t="s">
        <v>0</v>
      </c>
      <c r="H90" s="1" t="s">
        <v>35</v>
      </c>
      <c r="I90" s="1" t="s">
        <v>57</v>
      </c>
      <c r="J90">
        <v>63000</v>
      </c>
      <c r="K90" s="2">
        <v>43672</v>
      </c>
      <c r="L90" s="1" t="s">
        <v>25</v>
      </c>
    </row>
    <row r="91" spans="1:12" x14ac:dyDescent="0.25">
      <c r="A91" s="1" t="s">
        <v>83</v>
      </c>
      <c r="B91">
        <v>1900003930</v>
      </c>
      <c r="C91">
        <v>2</v>
      </c>
      <c r="D91" s="1" t="s">
        <v>27</v>
      </c>
      <c r="F91" s="2">
        <v>43781</v>
      </c>
      <c r="G91" s="1" t="s">
        <v>481</v>
      </c>
      <c r="H91" s="1" t="s">
        <v>509</v>
      </c>
      <c r="I91" s="1" t="s">
        <v>57</v>
      </c>
      <c r="J91">
        <v>100000</v>
      </c>
      <c r="K91" s="2">
        <v>43663</v>
      </c>
      <c r="L91" s="1" t="s">
        <v>25</v>
      </c>
    </row>
    <row r="92" spans="1:12" x14ac:dyDescent="0.25">
      <c r="A92" s="1" t="s">
        <v>83</v>
      </c>
      <c r="B92">
        <v>1900003931</v>
      </c>
      <c r="C92">
        <v>2</v>
      </c>
      <c r="D92" s="1" t="s">
        <v>27</v>
      </c>
      <c r="F92" s="2">
        <v>43781</v>
      </c>
      <c r="G92" s="1" t="s">
        <v>481</v>
      </c>
      <c r="H92" s="1" t="s">
        <v>509</v>
      </c>
      <c r="I92" s="1" t="s">
        <v>57</v>
      </c>
      <c r="J92">
        <v>100000</v>
      </c>
      <c r="K92" s="2">
        <v>43486</v>
      </c>
      <c r="L92" s="1" t="s">
        <v>25</v>
      </c>
    </row>
    <row r="93" spans="1:12" x14ac:dyDescent="0.25">
      <c r="A93" s="1" t="s">
        <v>128</v>
      </c>
      <c r="B93">
        <v>1900004171</v>
      </c>
      <c r="D93" s="1" t="s">
        <v>506</v>
      </c>
      <c r="F93" s="2">
        <v>43795</v>
      </c>
      <c r="G93" s="1" t="s">
        <v>481</v>
      </c>
      <c r="H93" s="1" t="s">
        <v>56</v>
      </c>
      <c r="I93" s="1" t="s">
        <v>23</v>
      </c>
      <c r="J93">
        <v>254336</v>
      </c>
      <c r="K93" s="2">
        <v>43490</v>
      </c>
      <c r="L93" s="1" t="s">
        <v>25</v>
      </c>
    </row>
    <row r="94" spans="1:12" x14ac:dyDescent="0.25">
      <c r="A94" s="1" t="s">
        <v>50</v>
      </c>
      <c r="B94">
        <v>1900004173</v>
      </c>
      <c r="D94" s="1" t="s">
        <v>506</v>
      </c>
      <c r="F94" s="2">
        <v>43795</v>
      </c>
      <c r="G94" s="1" t="s">
        <v>481</v>
      </c>
      <c r="H94" s="1" t="s">
        <v>56</v>
      </c>
      <c r="I94" s="1" t="s">
        <v>23</v>
      </c>
      <c r="J94">
        <v>266949</v>
      </c>
      <c r="K94" s="2">
        <v>43490</v>
      </c>
      <c r="L94" s="1" t="s">
        <v>25</v>
      </c>
    </row>
    <row r="95" spans="1:12" x14ac:dyDescent="0.25">
      <c r="A95" s="1" t="s">
        <v>510</v>
      </c>
      <c r="B95">
        <v>1900004220</v>
      </c>
      <c r="D95" s="1" t="s">
        <v>508</v>
      </c>
      <c r="E95">
        <v>54445288</v>
      </c>
      <c r="F95" s="2">
        <v>43802</v>
      </c>
      <c r="G95" s="1" t="s">
        <v>0</v>
      </c>
      <c r="H95" s="1" t="s">
        <v>40</v>
      </c>
      <c r="I95" s="1" t="s">
        <v>23</v>
      </c>
      <c r="J95">
        <v>11111</v>
      </c>
      <c r="K95" s="2">
        <v>43524</v>
      </c>
      <c r="L95" s="1" t="s">
        <v>25</v>
      </c>
    </row>
    <row r="96" spans="1:12" x14ac:dyDescent="0.25">
      <c r="A96" s="1" t="s">
        <v>128</v>
      </c>
      <c r="B96">
        <v>1900004221</v>
      </c>
      <c r="C96">
        <v>3</v>
      </c>
      <c r="D96" s="1" t="s">
        <v>55</v>
      </c>
      <c r="E96">
        <v>9.9000044190299996E+19</v>
      </c>
      <c r="F96" s="2">
        <v>43802</v>
      </c>
      <c r="G96" s="1" t="s">
        <v>0</v>
      </c>
      <c r="H96" s="1" t="s">
        <v>509</v>
      </c>
      <c r="I96" s="1" t="s">
        <v>57</v>
      </c>
      <c r="J96">
        <v>3008</v>
      </c>
      <c r="K96" s="2">
        <v>43567</v>
      </c>
      <c r="L96" s="1" t="s">
        <v>25</v>
      </c>
    </row>
    <row r="97" spans="1:12" x14ac:dyDescent="0.25">
      <c r="A97" s="1" t="s">
        <v>50</v>
      </c>
      <c r="B97">
        <v>1900004376</v>
      </c>
      <c r="C97">
        <v>3</v>
      </c>
      <c r="D97" s="1" t="s">
        <v>55</v>
      </c>
      <c r="E97">
        <v>43193940</v>
      </c>
      <c r="F97" s="2">
        <v>43804</v>
      </c>
      <c r="G97" s="1" t="s">
        <v>0</v>
      </c>
      <c r="H97" s="1" t="s">
        <v>35</v>
      </c>
      <c r="I97" s="1" t="s">
        <v>57</v>
      </c>
      <c r="J97">
        <v>6184</v>
      </c>
      <c r="K97" s="2">
        <v>43684</v>
      </c>
      <c r="L97" s="1" t="s">
        <v>25</v>
      </c>
    </row>
    <row r="98" spans="1:12" x14ac:dyDescent="0.25">
      <c r="A98" s="1" t="s">
        <v>73</v>
      </c>
      <c r="B98">
        <v>1900004378</v>
      </c>
      <c r="D98" s="1" t="s">
        <v>507</v>
      </c>
      <c r="E98" t="s">
        <v>223</v>
      </c>
      <c r="F98" s="2">
        <v>43804</v>
      </c>
      <c r="G98" s="1" t="s">
        <v>0</v>
      </c>
      <c r="H98" s="1" t="s">
        <v>47</v>
      </c>
      <c r="I98" s="1" t="s">
        <v>28</v>
      </c>
      <c r="J98">
        <v>1568</v>
      </c>
      <c r="K98" s="2">
        <v>43504</v>
      </c>
      <c r="L98" s="1" t="s">
        <v>25</v>
      </c>
    </row>
    <row r="99" spans="1:12" x14ac:dyDescent="0.25">
      <c r="A99" s="1" t="s">
        <v>128</v>
      </c>
      <c r="B99">
        <v>1900004380</v>
      </c>
      <c r="D99" s="1" t="s">
        <v>508</v>
      </c>
      <c r="E99" t="s">
        <v>425</v>
      </c>
      <c r="F99" s="2">
        <v>43804</v>
      </c>
      <c r="G99" s="1" t="s">
        <v>0</v>
      </c>
      <c r="H99" s="1" t="s">
        <v>40</v>
      </c>
      <c r="I99" s="1"/>
      <c r="J99">
        <v>18901</v>
      </c>
      <c r="K99" s="2">
        <v>43722</v>
      </c>
      <c r="L99" s="1" t="s">
        <v>25</v>
      </c>
    </row>
    <row r="100" spans="1:12" x14ac:dyDescent="0.25">
      <c r="A100" s="1" t="s">
        <v>128</v>
      </c>
      <c r="B100">
        <v>1900004382</v>
      </c>
      <c r="D100" s="1" t="s">
        <v>508</v>
      </c>
      <c r="E100" t="s">
        <v>425</v>
      </c>
      <c r="F100" s="2">
        <v>43804</v>
      </c>
      <c r="G100" s="1" t="s">
        <v>0</v>
      </c>
      <c r="H100" s="1" t="s">
        <v>40</v>
      </c>
      <c r="I100" s="1"/>
      <c r="J100">
        <v>27682</v>
      </c>
      <c r="K100" s="2">
        <v>43691</v>
      </c>
      <c r="L100" s="1" t="s">
        <v>25</v>
      </c>
    </row>
    <row r="101" spans="1:12" x14ac:dyDescent="0.25">
      <c r="A101" s="1" t="s">
        <v>510</v>
      </c>
      <c r="B101">
        <v>1900004383</v>
      </c>
      <c r="D101" s="1" t="s">
        <v>508</v>
      </c>
      <c r="E101" t="s">
        <v>479</v>
      </c>
      <c r="F101" s="2">
        <v>43804</v>
      </c>
      <c r="G101" s="1" t="s">
        <v>0</v>
      </c>
      <c r="H101" s="1" t="s">
        <v>40</v>
      </c>
      <c r="I101" s="1"/>
      <c r="J101">
        <v>5501</v>
      </c>
      <c r="K101" s="2">
        <v>43759</v>
      </c>
      <c r="L101" s="1" t="s">
        <v>25</v>
      </c>
    </row>
    <row r="102" spans="1:12" x14ac:dyDescent="0.25">
      <c r="A102" s="1" t="s">
        <v>83</v>
      </c>
      <c r="B102">
        <v>1900004384</v>
      </c>
      <c r="D102" s="1" t="s">
        <v>508</v>
      </c>
      <c r="E102" t="s">
        <v>331</v>
      </c>
      <c r="F102" s="2">
        <v>43804</v>
      </c>
      <c r="G102" s="1" t="s">
        <v>0</v>
      </c>
      <c r="H102" s="1" t="s">
        <v>40</v>
      </c>
      <c r="I102" s="1" t="s">
        <v>23</v>
      </c>
      <c r="J102">
        <v>123750</v>
      </c>
      <c r="K102" s="2">
        <v>43738</v>
      </c>
      <c r="L102" s="1" t="s">
        <v>25</v>
      </c>
    </row>
    <row r="103" spans="1:12" x14ac:dyDescent="0.25">
      <c r="A103" s="1" t="s">
        <v>48</v>
      </c>
      <c r="B103">
        <v>1900004404</v>
      </c>
      <c r="D103" s="1" t="s">
        <v>506</v>
      </c>
      <c r="E103" t="s">
        <v>150</v>
      </c>
      <c r="F103" s="2">
        <v>43805</v>
      </c>
      <c r="G103" s="1" t="s">
        <v>0</v>
      </c>
      <c r="H103" s="1" t="s">
        <v>56</v>
      </c>
      <c r="I103" s="1" t="s">
        <v>23</v>
      </c>
      <c r="J103">
        <v>825</v>
      </c>
      <c r="K103" s="2">
        <v>43647</v>
      </c>
      <c r="L103" s="1" t="s">
        <v>25</v>
      </c>
    </row>
    <row r="104" spans="1:12" x14ac:dyDescent="0.25">
      <c r="A104" s="1" t="s">
        <v>48</v>
      </c>
      <c r="B104">
        <v>1900004408</v>
      </c>
      <c r="D104" s="1" t="s">
        <v>506</v>
      </c>
      <c r="E104" t="s">
        <v>159</v>
      </c>
      <c r="F104" s="2">
        <v>43805</v>
      </c>
      <c r="G104" s="1" t="s">
        <v>0</v>
      </c>
      <c r="H104" s="1" t="s">
        <v>56</v>
      </c>
      <c r="I104" s="1" t="s">
        <v>23</v>
      </c>
      <c r="J104">
        <v>1556</v>
      </c>
      <c r="K104" s="2">
        <v>43647</v>
      </c>
      <c r="L104" s="1" t="s">
        <v>25</v>
      </c>
    </row>
    <row r="105" spans="1:12" x14ac:dyDescent="0.25">
      <c r="A105" s="1" t="s">
        <v>48</v>
      </c>
      <c r="B105">
        <v>1900004411</v>
      </c>
      <c r="D105" s="1" t="s">
        <v>506</v>
      </c>
      <c r="E105" t="s">
        <v>156</v>
      </c>
      <c r="F105" s="2">
        <v>43805</v>
      </c>
      <c r="G105" s="1" t="s">
        <v>0</v>
      </c>
      <c r="H105" s="1" t="s">
        <v>56</v>
      </c>
      <c r="I105" s="1" t="s">
        <v>23</v>
      </c>
      <c r="J105">
        <v>12350</v>
      </c>
      <c r="K105" s="2">
        <v>43647</v>
      </c>
      <c r="L105" s="1" t="s">
        <v>25</v>
      </c>
    </row>
    <row r="106" spans="1:12" x14ac:dyDescent="0.25">
      <c r="A106" s="1" t="s">
        <v>78</v>
      </c>
      <c r="B106">
        <v>1900004474</v>
      </c>
      <c r="C106">
        <v>3</v>
      </c>
      <c r="D106" s="1" t="s">
        <v>55</v>
      </c>
      <c r="E106" t="s">
        <v>305</v>
      </c>
      <c r="F106" s="2">
        <v>43808</v>
      </c>
      <c r="G106" s="1" t="s">
        <v>0</v>
      </c>
      <c r="H106" s="1" t="s">
        <v>22</v>
      </c>
      <c r="I106" s="1" t="s">
        <v>57</v>
      </c>
      <c r="J106">
        <v>15593</v>
      </c>
      <c r="K106" s="2">
        <v>43477</v>
      </c>
      <c r="L106" s="1" t="s">
        <v>25</v>
      </c>
    </row>
    <row r="107" spans="1:12" x14ac:dyDescent="0.25">
      <c r="A107" s="1" t="s">
        <v>128</v>
      </c>
      <c r="B107">
        <v>1900004500</v>
      </c>
      <c r="C107">
        <v>3</v>
      </c>
      <c r="D107" s="1" t="s">
        <v>55</v>
      </c>
      <c r="E107">
        <v>9.9000044190300006E+17</v>
      </c>
      <c r="F107" s="2">
        <v>43808</v>
      </c>
      <c r="G107" s="1" t="s">
        <v>0</v>
      </c>
      <c r="H107" s="1" t="s">
        <v>509</v>
      </c>
      <c r="I107" s="1" t="s">
        <v>57</v>
      </c>
      <c r="J107">
        <v>2212</v>
      </c>
      <c r="K107" s="2">
        <v>43565</v>
      </c>
      <c r="L107" s="1" t="s">
        <v>25</v>
      </c>
    </row>
    <row r="108" spans="1:12" x14ac:dyDescent="0.25">
      <c r="A108" s="1" t="s">
        <v>78</v>
      </c>
      <c r="B108">
        <v>1900004501</v>
      </c>
      <c r="C108">
        <v>3</v>
      </c>
      <c r="D108" s="1" t="s">
        <v>55</v>
      </c>
      <c r="E108">
        <v>54522170</v>
      </c>
      <c r="F108" s="2">
        <v>43808</v>
      </c>
      <c r="G108" s="1" t="s">
        <v>0</v>
      </c>
      <c r="H108" s="1" t="s">
        <v>40</v>
      </c>
      <c r="I108" s="1" t="s">
        <v>57</v>
      </c>
      <c r="J108">
        <v>9056</v>
      </c>
      <c r="K108" s="2">
        <v>43655</v>
      </c>
      <c r="L108" s="1" t="s">
        <v>25</v>
      </c>
    </row>
    <row r="109" spans="1:12" x14ac:dyDescent="0.25">
      <c r="A109" s="1" t="s">
        <v>48</v>
      </c>
      <c r="B109">
        <v>1900004503</v>
      </c>
      <c r="D109" s="1" t="s">
        <v>506</v>
      </c>
      <c r="E109" t="s">
        <v>151</v>
      </c>
      <c r="F109" s="2">
        <v>43809</v>
      </c>
      <c r="G109" s="1" t="s">
        <v>0</v>
      </c>
      <c r="H109" s="1" t="s">
        <v>56</v>
      </c>
      <c r="I109" s="1" t="s">
        <v>23</v>
      </c>
      <c r="J109">
        <v>1897</v>
      </c>
      <c r="K109" s="2">
        <v>43647</v>
      </c>
      <c r="L109" s="1" t="s">
        <v>25</v>
      </c>
    </row>
    <row r="110" spans="1:12" x14ac:dyDescent="0.25">
      <c r="A110" s="1" t="s">
        <v>48</v>
      </c>
      <c r="B110">
        <v>1900004505</v>
      </c>
      <c r="D110" s="1" t="s">
        <v>506</v>
      </c>
      <c r="E110" t="s">
        <v>153</v>
      </c>
      <c r="F110" s="2">
        <v>43809</v>
      </c>
      <c r="G110" s="1" t="s">
        <v>0</v>
      </c>
      <c r="H110" s="1" t="s">
        <v>56</v>
      </c>
      <c r="I110" s="1" t="s">
        <v>23</v>
      </c>
      <c r="J110">
        <v>42500</v>
      </c>
      <c r="K110" s="2">
        <v>43647</v>
      </c>
      <c r="L110" s="1" t="s">
        <v>25</v>
      </c>
    </row>
    <row r="111" spans="1:12" x14ac:dyDescent="0.25">
      <c r="A111" s="1" t="s">
        <v>48</v>
      </c>
      <c r="B111">
        <v>1900004507</v>
      </c>
      <c r="D111" s="1" t="s">
        <v>506</v>
      </c>
      <c r="E111" t="s">
        <v>154</v>
      </c>
      <c r="F111" s="2">
        <v>43809</v>
      </c>
      <c r="G111" s="1" t="s">
        <v>0</v>
      </c>
      <c r="H111" s="1" t="s">
        <v>56</v>
      </c>
      <c r="I111" s="1" t="s">
        <v>23</v>
      </c>
      <c r="J111">
        <v>10917</v>
      </c>
      <c r="K111" s="2">
        <v>43647</v>
      </c>
      <c r="L111" s="1" t="s">
        <v>25</v>
      </c>
    </row>
    <row r="112" spans="1:12" x14ac:dyDescent="0.25">
      <c r="A112" s="1" t="s">
        <v>48</v>
      </c>
      <c r="B112">
        <v>1900004518</v>
      </c>
      <c r="D112" s="1" t="s">
        <v>506</v>
      </c>
      <c r="E112" t="s">
        <v>157</v>
      </c>
      <c r="F112" s="2">
        <v>43809</v>
      </c>
      <c r="G112" s="1" t="s">
        <v>0</v>
      </c>
      <c r="H112" s="1" t="s">
        <v>56</v>
      </c>
      <c r="I112" s="1" t="s">
        <v>23</v>
      </c>
      <c r="J112">
        <v>3375</v>
      </c>
      <c r="K112" s="2">
        <v>43647</v>
      </c>
      <c r="L112" s="1" t="s">
        <v>25</v>
      </c>
    </row>
    <row r="113" spans="1:12" x14ac:dyDescent="0.25">
      <c r="A113" s="1" t="s">
        <v>83</v>
      </c>
      <c r="B113">
        <v>1900004535</v>
      </c>
      <c r="D113" s="1" t="s">
        <v>506</v>
      </c>
      <c r="E113" t="s">
        <v>326</v>
      </c>
      <c r="F113" s="2">
        <v>43809</v>
      </c>
      <c r="G113" s="1" t="s">
        <v>481</v>
      </c>
      <c r="H113" s="1" t="s">
        <v>56</v>
      </c>
      <c r="I113" s="1" t="s">
        <v>23</v>
      </c>
      <c r="J113">
        <v>320175</v>
      </c>
      <c r="K113" s="2">
        <v>43805</v>
      </c>
      <c r="L113" s="1" t="s">
        <v>25</v>
      </c>
    </row>
    <row r="114" spans="1:12" x14ac:dyDescent="0.25">
      <c r="A114" s="1" t="s">
        <v>83</v>
      </c>
      <c r="B114">
        <v>1900004535</v>
      </c>
      <c r="D114" s="1" t="s">
        <v>506</v>
      </c>
      <c r="E114">
        <v>3.1242015891005998E+18</v>
      </c>
      <c r="F114" s="2">
        <v>43809</v>
      </c>
      <c r="G114" s="1" t="s">
        <v>481</v>
      </c>
      <c r="H114" s="1" t="s">
        <v>56</v>
      </c>
      <c r="I114" s="1" t="s">
        <v>23</v>
      </c>
      <c r="J114">
        <v>320175</v>
      </c>
      <c r="K114" s="2">
        <v>43805</v>
      </c>
      <c r="L114" s="1" t="s">
        <v>25</v>
      </c>
    </row>
    <row r="115" spans="1:12" x14ac:dyDescent="0.25">
      <c r="A115" s="1" t="s">
        <v>83</v>
      </c>
      <c r="B115">
        <v>1900004535</v>
      </c>
      <c r="D115" s="1" t="s">
        <v>506</v>
      </c>
      <c r="E115" t="s">
        <v>339</v>
      </c>
      <c r="F115" s="2">
        <v>43809</v>
      </c>
      <c r="G115" s="1" t="s">
        <v>481</v>
      </c>
      <c r="H115" s="1" t="s">
        <v>56</v>
      </c>
      <c r="I115" s="1" t="s">
        <v>23</v>
      </c>
      <c r="J115">
        <v>320175</v>
      </c>
      <c r="K115" s="2">
        <v>43805</v>
      </c>
      <c r="L115" s="1" t="s">
        <v>25</v>
      </c>
    </row>
    <row r="116" spans="1:12" x14ac:dyDescent="0.25">
      <c r="A116" s="1" t="s">
        <v>128</v>
      </c>
      <c r="B116">
        <v>1900004538</v>
      </c>
      <c r="D116" s="1" t="s">
        <v>506</v>
      </c>
      <c r="E116" t="s">
        <v>446</v>
      </c>
      <c r="F116" s="2">
        <v>43809</v>
      </c>
      <c r="G116" s="1" t="s">
        <v>481</v>
      </c>
      <c r="H116" s="1" t="s">
        <v>56</v>
      </c>
      <c r="I116" s="1" t="s">
        <v>23</v>
      </c>
      <c r="J116">
        <v>168593</v>
      </c>
      <c r="K116" s="2">
        <v>43613</v>
      </c>
      <c r="L116" s="1" t="s">
        <v>25</v>
      </c>
    </row>
    <row r="117" spans="1:12" x14ac:dyDescent="0.25">
      <c r="A117" s="1" t="s">
        <v>128</v>
      </c>
      <c r="B117">
        <v>1900004538</v>
      </c>
      <c r="D117" s="1" t="s">
        <v>506</v>
      </c>
      <c r="E117" t="s">
        <v>447</v>
      </c>
      <c r="F117" s="2">
        <v>43809</v>
      </c>
      <c r="G117" s="1" t="s">
        <v>481</v>
      </c>
      <c r="H117" s="1" t="s">
        <v>56</v>
      </c>
      <c r="I117" s="1" t="s">
        <v>23</v>
      </c>
      <c r="J117">
        <v>168593</v>
      </c>
      <c r="K117" s="2">
        <v>43613</v>
      </c>
      <c r="L117" s="1" t="s">
        <v>25</v>
      </c>
    </row>
    <row r="118" spans="1:12" x14ac:dyDescent="0.25">
      <c r="A118" s="1" t="s">
        <v>101</v>
      </c>
      <c r="B118">
        <v>1900004894</v>
      </c>
      <c r="D118" s="1" t="s">
        <v>506</v>
      </c>
      <c r="E118">
        <v>43196279</v>
      </c>
      <c r="F118" s="2">
        <v>43818</v>
      </c>
      <c r="G118" s="1" t="s">
        <v>0</v>
      </c>
      <c r="H118" s="1" t="s">
        <v>56</v>
      </c>
      <c r="I118" s="1" t="s">
        <v>23</v>
      </c>
      <c r="J118">
        <v>2970</v>
      </c>
      <c r="K118" s="2">
        <v>43730</v>
      </c>
      <c r="L118" s="1" t="s">
        <v>25</v>
      </c>
    </row>
    <row r="119" spans="1:12" x14ac:dyDescent="0.25">
      <c r="A119" s="1" t="s">
        <v>36</v>
      </c>
      <c r="B119">
        <v>1900004898</v>
      </c>
      <c r="C119">
        <v>1</v>
      </c>
      <c r="D119" s="1" t="s">
        <v>20</v>
      </c>
      <c r="E119">
        <v>3.1142029633600998E+18</v>
      </c>
      <c r="F119" s="2">
        <v>43818</v>
      </c>
      <c r="G119" s="1" t="s">
        <v>0</v>
      </c>
      <c r="H119" s="1" t="s">
        <v>56</v>
      </c>
      <c r="I119" s="1" t="s">
        <v>57</v>
      </c>
      <c r="J119">
        <v>7022</v>
      </c>
      <c r="K119" s="2">
        <v>43703</v>
      </c>
      <c r="L119" s="1" t="s">
        <v>25</v>
      </c>
    </row>
    <row r="120" spans="1:12" x14ac:dyDescent="0.25">
      <c r="A120" s="1" t="s">
        <v>50</v>
      </c>
      <c r="B120">
        <v>1900004909</v>
      </c>
      <c r="D120" s="1" t="s">
        <v>506</v>
      </c>
      <c r="E120" t="s">
        <v>160</v>
      </c>
      <c r="F120" s="2">
        <v>43818</v>
      </c>
      <c r="G120" s="1" t="s">
        <v>0</v>
      </c>
      <c r="H120" s="1" t="s">
        <v>56</v>
      </c>
      <c r="I120" s="1" t="s">
        <v>23</v>
      </c>
      <c r="J120">
        <v>202350</v>
      </c>
      <c r="K120" s="2">
        <v>43738</v>
      </c>
      <c r="L120" s="1" t="s">
        <v>25</v>
      </c>
    </row>
    <row r="121" spans="1:12" x14ac:dyDescent="0.25">
      <c r="A121" s="1" t="s">
        <v>50</v>
      </c>
      <c r="B121">
        <v>1900004912</v>
      </c>
      <c r="C121">
        <v>1</v>
      </c>
      <c r="D121" s="1" t="s">
        <v>20</v>
      </c>
      <c r="E121">
        <v>3.213400201191E+23</v>
      </c>
      <c r="F121" s="2">
        <v>43818</v>
      </c>
      <c r="G121" s="1" t="s">
        <v>0</v>
      </c>
      <c r="H121" s="1" t="s">
        <v>56</v>
      </c>
      <c r="I121" s="1" t="s">
        <v>57</v>
      </c>
      <c r="J121">
        <v>87500</v>
      </c>
      <c r="K121" s="2">
        <v>43677</v>
      </c>
      <c r="L121" s="1" t="s">
        <v>25</v>
      </c>
    </row>
    <row r="122" spans="1:12" x14ac:dyDescent="0.25">
      <c r="A122" s="1" t="s">
        <v>50</v>
      </c>
      <c r="B122">
        <v>1900004917</v>
      </c>
      <c r="C122">
        <v>1</v>
      </c>
      <c r="D122" s="1" t="s">
        <v>20</v>
      </c>
      <c r="E122">
        <v>22515779</v>
      </c>
      <c r="F122" s="2">
        <v>43818</v>
      </c>
      <c r="G122" s="1" t="s">
        <v>0</v>
      </c>
      <c r="H122" s="1" t="s">
        <v>56</v>
      </c>
      <c r="I122" s="1" t="s">
        <v>57</v>
      </c>
      <c r="J122">
        <v>44260</v>
      </c>
      <c r="K122" s="2">
        <v>43738</v>
      </c>
      <c r="L122" s="1" t="s">
        <v>25</v>
      </c>
    </row>
    <row r="123" spans="1:12" x14ac:dyDescent="0.25">
      <c r="A123" s="1" t="s">
        <v>50</v>
      </c>
      <c r="B123">
        <v>1900004919</v>
      </c>
      <c r="D123" s="1" t="s">
        <v>512</v>
      </c>
      <c r="E123">
        <v>9.9000046190100005E+19</v>
      </c>
      <c r="F123" s="2">
        <v>43818</v>
      </c>
      <c r="G123" s="1" t="s">
        <v>0</v>
      </c>
      <c r="H123" s="1" t="s">
        <v>47</v>
      </c>
      <c r="I123" s="1" t="s">
        <v>28</v>
      </c>
      <c r="J123">
        <v>11550</v>
      </c>
      <c r="K123" s="2">
        <v>43716</v>
      </c>
      <c r="L123" s="1" t="s">
        <v>25</v>
      </c>
    </row>
    <row r="124" spans="1:12" x14ac:dyDescent="0.25">
      <c r="A124" s="1" t="s">
        <v>50</v>
      </c>
      <c r="B124">
        <v>1900004920</v>
      </c>
      <c r="D124" s="1" t="s">
        <v>512</v>
      </c>
      <c r="E124">
        <v>9.90000111903E+19</v>
      </c>
      <c r="F124" s="2">
        <v>43818</v>
      </c>
      <c r="G124" s="1" t="s">
        <v>0</v>
      </c>
      <c r="H124" s="1" t="s">
        <v>53</v>
      </c>
      <c r="I124" s="1" t="s">
        <v>28</v>
      </c>
      <c r="J124">
        <v>43033</v>
      </c>
      <c r="K124" s="2">
        <v>43716</v>
      </c>
      <c r="L124" s="1" t="s">
        <v>25</v>
      </c>
    </row>
    <row r="125" spans="1:12" x14ac:dyDescent="0.25">
      <c r="A125" s="1" t="s">
        <v>50</v>
      </c>
      <c r="B125">
        <v>1900004922</v>
      </c>
      <c r="D125" s="1" t="s">
        <v>512</v>
      </c>
      <c r="E125">
        <v>9.9000046190100005E+19</v>
      </c>
      <c r="F125" s="2">
        <v>43818</v>
      </c>
      <c r="G125" s="1" t="s">
        <v>0</v>
      </c>
      <c r="H125" s="1" t="s">
        <v>47</v>
      </c>
      <c r="I125" s="1" t="s">
        <v>28</v>
      </c>
      <c r="J125">
        <v>7700</v>
      </c>
      <c r="K125" s="2">
        <v>43716</v>
      </c>
      <c r="L125" s="1" t="s">
        <v>25</v>
      </c>
    </row>
    <row r="126" spans="1:12" x14ac:dyDescent="0.25">
      <c r="A126" s="1" t="s">
        <v>50</v>
      </c>
      <c r="B126">
        <v>1900004923</v>
      </c>
      <c r="D126" s="1" t="s">
        <v>512</v>
      </c>
      <c r="E126">
        <v>9.90000111903E+19</v>
      </c>
      <c r="F126" s="2">
        <v>43818</v>
      </c>
      <c r="G126" s="1" t="s">
        <v>0</v>
      </c>
      <c r="H126" s="1" t="s">
        <v>53</v>
      </c>
      <c r="I126" s="1" t="s">
        <v>28</v>
      </c>
      <c r="J126">
        <v>72139</v>
      </c>
      <c r="K126" s="2">
        <v>43716</v>
      </c>
      <c r="L126" s="1" t="s">
        <v>25</v>
      </c>
    </row>
    <row r="127" spans="1:12" x14ac:dyDescent="0.25">
      <c r="A127" s="1" t="s">
        <v>50</v>
      </c>
      <c r="B127">
        <v>1900004928</v>
      </c>
      <c r="C127">
        <v>3</v>
      </c>
      <c r="D127" s="1" t="s">
        <v>55</v>
      </c>
      <c r="E127">
        <v>9.9000044190299996E+19</v>
      </c>
      <c r="F127" s="2">
        <v>43818</v>
      </c>
      <c r="G127" s="1" t="s">
        <v>0</v>
      </c>
      <c r="H127" s="1" t="s">
        <v>509</v>
      </c>
      <c r="I127" s="1" t="s">
        <v>57</v>
      </c>
      <c r="J127">
        <v>32585</v>
      </c>
      <c r="K127" s="2">
        <v>43719</v>
      </c>
      <c r="L127" s="1" t="s">
        <v>25</v>
      </c>
    </row>
    <row r="128" spans="1:12" x14ac:dyDescent="0.25">
      <c r="A128" s="1" t="s">
        <v>50</v>
      </c>
      <c r="B128">
        <v>1900004933</v>
      </c>
      <c r="C128">
        <v>3</v>
      </c>
      <c r="D128" s="1" t="s">
        <v>55</v>
      </c>
      <c r="E128">
        <v>9.9000044190299996E+19</v>
      </c>
      <c r="F128" s="2">
        <v>43818</v>
      </c>
      <c r="G128" s="1" t="s">
        <v>0</v>
      </c>
      <c r="H128" s="1" t="s">
        <v>509</v>
      </c>
      <c r="I128" s="1" t="s">
        <v>57</v>
      </c>
      <c r="J128">
        <v>8045</v>
      </c>
      <c r="K128" s="2">
        <v>43730</v>
      </c>
      <c r="L128" s="1" t="s">
        <v>25</v>
      </c>
    </row>
    <row r="129" spans="1:12" x14ac:dyDescent="0.25">
      <c r="A129" s="1" t="s">
        <v>83</v>
      </c>
      <c r="B129">
        <v>1900004983</v>
      </c>
      <c r="D129" s="1" t="s">
        <v>506</v>
      </c>
      <c r="E129" t="s">
        <v>324</v>
      </c>
      <c r="F129" s="2">
        <v>43818</v>
      </c>
      <c r="G129" s="1" t="s">
        <v>0</v>
      </c>
      <c r="H129" s="1" t="s">
        <v>56</v>
      </c>
      <c r="I129" s="1" t="s">
        <v>23</v>
      </c>
      <c r="J129">
        <v>26968</v>
      </c>
      <c r="K129" s="2">
        <v>43763</v>
      </c>
      <c r="L129" s="1" t="s">
        <v>25</v>
      </c>
    </row>
    <row r="130" spans="1:12" x14ac:dyDescent="0.25">
      <c r="A130" s="1" t="s">
        <v>83</v>
      </c>
      <c r="B130">
        <v>1900004984</v>
      </c>
      <c r="D130" s="1" t="s">
        <v>506</v>
      </c>
      <c r="E130" t="s">
        <v>323</v>
      </c>
      <c r="F130" s="2">
        <v>43818</v>
      </c>
      <c r="G130" s="1" t="s">
        <v>0</v>
      </c>
      <c r="H130" s="1" t="s">
        <v>56</v>
      </c>
      <c r="I130" s="1" t="s">
        <v>23</v>
      </c>
      <c r="J130">
        <v>2437</v>
      </c>
      <c r="K130" s="2">
        <v>43764</v>
      </c>
      <c r="L130" s="1" t="s">
        <v>25</v>
      </c>
    </row>
    <row r="131" spans="1:12" x14ac:dyDescent="0.25">
      <c r="A131" s="1" t="s">
        <v>83</v>
      </c>
      <c r="B131">
        <v>1900004985</v>
      </c>
      <c r="D131" s="1" t="s">
        <v>506</v>
      </c>
      <c r="E131" t="s">
        <v>339</v>
      </c>
      <c r="F131" s="2">
        <v>43818</v>
      </c>
      <c r="G131" s="1" t="s">
        <v>0</v>
      </c>
      <c r="H131" s="1" t="s">
        <v>56</v>
      </c>
      <c r="I131" s="1" t="s">
        <v>23</v>
      </c>
      <c r="J131">
        <v>53278</v>
      </c>
      <c r="K131" s="2">
        <v>43466</v>
      </c>
      <c r="L131" s="1" t="s">
        <v>25</v>
      </c>
    </row>
    <row r="132" spans="1:12" x14ac:dyDescent="0.25">
      <c r="A132" s="1" t="s">
        <v>83</v>
      </c>
      <c r="B132">
        <v>1900004986</v>
      </c>
      <c r="D132" s="1" t="s">
        <v>506</v>
      </c>
      <c r="E132" t="s">
        <v>340</v>
      </c>
      <c r="F132" s="2">
        <v>43818</v>
      </c>
      <c r="G132" s="1" t="s">
        <v>0</v>
      </c>
      <c r="H132" s="1" t="s">
        <v>56</v>
      </c>
      <c r="I132" s="1" t="s">
        <v>23</v>
      </c>
      <c r="J132">
        <v>30048</v>
      </c>
      <c r="K132" s="2">
        <v>43466</v>
      </c>
      <c r="L132" s="1" t="s">
        <v>25</v>
      </c>
    </row>
    <row r="133" spans="1:12" x14ac:dyDescent="0.25">
      <c r="A133" s="1" t="s">
        <v>83</v>
      </c>
      <c r="B133">
        <v>1900004987</v>
      </c>
      <c r="D133" s="1" t="s">
        <v>506</v>
      </c>
      <c r="E133">
        <v>3.1142029974272998E+18</v>
      </c>
      <c r="F133" s="2">
        <v>43818</v>
      </c>
      <c r="G133" s="1" t="s">
        <v>0</v>
      </c>
      <c r="H133" s="1" t="s">
        <v>56</v>
      </c>
      <c r="I133" s="1" t="s">
        <v>23</v>
      </c>
      <c r="J133">
        <v>12500</v>
      </c>
      <c r="K133" s="2">
        <v>43727</v>
      </c>
      <c r="L133" s="1" t="s">
        <v>25</v>
      </c>
    </row>
    <row r="134" spans="1:12" x14ac:dyDescent="0.25">
      <c r="A134" s="1" t="s">
        <v>77</v>
      </c>
      <c r="B134">
        <v>1900005036</v>
      </c>
      <c r="C134">
        <v>1</v>
      </c>
      <c r="D134" s="1" t="s">
        <v>20</v>
      </c>
      <c r="E134" t="s">
        <v>256</v>
      </c>
      <c r="F134" s="2">
        <v>43819</v>
      </c>
      <c r="G134" s="1" t="s">
        <v>0</v>
      </c>
      <c r="H134" s="1" t="s">
        <v>56</v>
      </c>
      <c r="I134" s="1" t="s">
        <v>57</v>
      </c>
      <c r="J134">
        <v>3854</v>
      </c>
      <c r="K134" s="2">
        <v>43585</v>
      </c>
      <c r="L134" s="1" t="s">
        <v>25</v>
      </c>
    </row>
    <row r="135" spans="1:12" x14ac:dyDescent="0.25">
      <c r="A135" s="1" t="s">
        <v>77</v>
      </c>
      <c r="B135">
        <v>1900005300</v>
      </c>
      <c r="D135" s="1" t="s">
        <v>506</v>
      </c>
      <c r="E135">
        <v>304003763</v>
      </c>
      <c r="F135" s="2">
        <v>43823</v>
      </c>
      <c r="G135" s="1" t="s">
        <v>481</v>
      </c>
      <c r="H135" s="1" t="s">
        <v>56</v>
      </c>
      <c r="I135" s="1" t="s">
        <v>23</v>
      </c>
      <c r="J135">
        <v>132392</v>
      </c>
      <c r="K135" s="2">
        <v>43819</v>
      </c>
      <c r="L135" s="1" t="s">
        <v>25</v>
      </c>
    </row>
    <row r="136" spans="1:12" x14ac:dyDescent="0.25">
      <c r="A136" s="1" t="s">
        <v>77</v>
      </c>
      <c r="B136">
        <v>1900005300</v>
      </c>
      <c r="D136" s="1" t="s">
        <v>506</v>
      </c>
      <c r="E136" t="s">
        <v>244</v>
      </c>
      <c r="F136" s="2">
        <v>43823</v>
      </c>
      <c r="G136" s="1" t="s">
        <v>481</v>
      </c>
      <c r="H136" s="1" t="s">
        <v>56</v>
      </c>
      <c r="I136" s="1" t="s">
        <v>23</v>
      </c>
      <c r="J136">
        <v>132392</v>
      </c>
      <c r="K136" s="2">
        <v>43819</v>
      </c>
      <c r="L136" s="1" t="s">
        <v>25</v>
      </c>
    </row>
    <row r="137" spans="1:12" x14ac:dyDescent="0.25">
      <c r="A137" s="1" t="s">
        <v>77</v>
      </c>
      <c r="B137">
        <v>1900005300</v>
      </c>
      <c r="D137" s="1" t="s">
        <v>506</v>
      </c>
      <c r="E137">
        <v>2.4142020928135997E+18</v>
      </c>
      <c r="F137" s="2">
        <v>43823</v>
      </c>
      <c r="G137" s="1" t="s">
        <v>481</v>
      </c>
      <c r="H137" s="1" t="s">
        <v>56</v>
      </c>
      <c r="I137" s="1" t="s">
        <v>23</v>
      </c>
      <c r="J137">
        <v>132392</v>
      </c>
      <c r="K137" s="2">
        <v>43819</v>
      </c>
      <c r="L137" s="1" t="s">
        <v>25</v>
      </c>
    </row>
    <row r="138" spans="1:12" x14ac:dyDescent="0.25">
      <c r="A138" s="1" t="s">
        <v>77</v>
      </c>
      <c r="B138">
        <v>1900005300</v>
      </c>
      <c r="D138" s="1" t="s">
        <v>506</v>
      </c>
      <c r="E138" t="s">
        <v>255</v>
      </c>
      <c r="F138" s="2">
        <v>43823</v>
      </c>
      <c r="G138" s="1" t="s">
        <v>481</v>
      </c>
      <c r="H138" s="1" t="s">
        <v>56</v>
      </c>
      <c r="I138" s="1" t="s">
        <v>23</v>
      </c>
      <c r="J138">
        <v>132392</v>
      </c>
      <c r="K138" s="2">
        <v>43819</v>
      </c>
      <c r="L138" s="1" t="s">
        <v>25</v>
      </c>
    </row>
    <row r="139" spans="1:12" x14ac:dyDescent="0.25">
      <c r="A139" s="1" t="s">
        <v>128</v>
      </c>
      <c r="B139">
        <v>1900005324</v>
      </c>
      <c r="C139">
        <v>3</v>
      </c>
      <c r="D139" s="1" t="s">
        <v>55</v>
      </c>
      <c r="E139">
        <v>9.9000044190299996E+19</v>
      </c>
      <c r="F139" s="2">
        <v>43823</v>
      </c>
      <c r="G139" s="1" t="s">
        <v>0</v>
      </c>
      <c r="H139" s="1" t="s">
        <v>509</v>
      </c>
      <c r="I139" s="1" t="s">
        <v>57</v>
      </c>
      <c r="J139">
        <v>26805</v>
      </c>
      <c r="K139" s="2">
        <v>43788</v>
      </c>
      <c r="L139" s="1" t="s">
        <v>25</v>
      </c>
    </row>
    <row r="140" spans="1:12" x14ac:dyDescent="0.25">
      <c r="A140" s="1" t="s">
        <v>128</v>
      </c>
      <c r="B140">
        <v>1900005325</v>
      </c>
      <c r="D140" s="1" t="s">
        <v>507</v>
      </c>
      <c r="E140">
        <v>43191791</v>
      </c>
      <c r="F140" s="2">
        <v>43823</v>
      </c>
      <c r="G140" s="1" t="s">
        <v>0</v>
      </c>
      <c r="H140" s="1" t="s">
        <v>40</v>
      </c>
      <c r="I140" s="1" t="s">
        <v>23</v>
      </c>
      <c r="J140">
        <v>956</v>
      </c>
      <c r="K140" s="2">
        <v>43649</v>
      </c>
      <c r="L140" s="1" t="s">
        <v>25</v>
      </c>
    </row>
    <row r="141" spans="1:12" x14ac:dyDescent="0.25">
      <c r="A141" s="1" t="s">
        <v>18</v>
      </c>
      <c r="B141">
        <v>1900005329</v>
      </c>
      <c r="C141">
        <v>1</v>
      </c>
      <c r="D141" s="1" t="s">
        <v>20</v>
      </c>
      <c r="E141">
        <v>3.1142029634361999E+18</v>
      </c>
      <c r="F141" s="2">
        <v>43823</v>
      </c>
      <c r="G141" s="1" t="s">
        <v>0</v>
      </c>
      <c r="H141" s="1" t="s">
        <v>56</v>
      </c>
      <c r="I141" s="1" t="s">
        <v>57</v>
      </c>
      <c r="J141">
        <v>2089</v>
      </c>
      <c r="K141" s="2">
        <v>43703</v>
      </c>
      <c r="L141" s="1" t="s">
        <v>25</v>
      </c>
    </row>
    <row r="142" spans="1:12" x14ac:dyDescent="0.25">
      <c r="A142" s="1" t="s">
        <v>101</v>
      </c>
      <c r="B142">
        <v>1900005331</v>
      </c>
      <c r="D142" s="1" t="s">
        <v>506</v>
      </c>
      <c r="E142" t="s">
        <v>458</v>
      </c>
      <c r="F142" s="2">
        <v>43823</v>
      </c>
      <c r="G142" s="1" t="s">
        <v>0</v>
      </c>
      <c r="H142" s="1" t="s">
        <v>56</v>
      </c>
      <c r="I142" s="1" t="s">
        <v>23</v>
      </c>
      <c r="J142">
        <v>8580</v>
      </c>
      <c r="K142" s="2">
        <v>43729</v>
      </c>
      <c r="L142" s="1" t="s">
        <v>25</v>
      </c>
    </row>
    <row r="143" spans="1:12" x14ac:dyDescent="0.25">
      <c r="A143" s="1" t="s">
        <v>48</v>
      </c>
      <c r="B143">
        <v>1900005394</v>
      </c>
      <c r="D143" s="1" t="s">
        <v>506</v>
      </c>
      <c r="E143" t="s">
        <v>155</v>
      </c>
      <c r="F143" s="2">
        <v>43824</v>
      </c>
      <c r="G143" s="1" t="s">
        <v>0</v>
      </c>
      <c r="H143" s="1" t="s">
        <v>56</v>
      </c>
      <c r="I143" s="1" t="s">
        <v>23</v>
      </c>
      <c r="J143">
        <v>60713</v>
      </c>
      <c r="K143" s="2">
        <v>43647</v>
      </c>
      <c r="L143" s="1" t="s">
        <v>25</v>
      </c>
    </row>
    <row r="144" spans="1:12" x14ac:dyDescent="0.25">
      <c r="A144" s="1" t="s">
        <v>50</v>
      </c>
      <c r="B144">
        <v>1900005395</v>
      </c>
      <c r="D144" s="1" t="s">
        <v>506</v>
      </c>
      <c r="E144">
        <v>22531899</v>
      </c>
      <c r="F144" s="2">
        <v>43824</v>
      </c>
      <c r="G144" s="1" t="s">
        <v>0</v>
      </c>
      <c r="H144" s="1" t="s">
        <v>22</v>
      </c>
      <c r="I144" s="1" t="s">
        <v>23</v>
      </c>
      <c r="J144">
        <v>50160</v>
      </c>
      <c r="K144" s="2">
        <v>43765</v>
      </c>
      <c r="L144" s="1" t="s">
        <v>25</v>
      </c>
    </row>
    <row r="145" spans="1:12" x14ac:dyDescent="0.25">
      <c r="A145" s="1" t="s">
        <v>50</v>
      </c>
      <c r="B145">
        <v>1900005396</v>
      </c>
      <c r="D145" s="1" t="s">
        <v>506</v>
      </c>
      <c r="E145" t="s">
        <v>172</v>
      </c>
      <c r="F145" s="2">
        <v>43824</v>
      </c>
      <c r="G145" s="1" t="s">
        <v>0</v>
      </c>
      <c r="H145" s="1" t="s">
        <v>56</v>
      </c>
      <c r="I145" s="1"/>
      <c r="J145">
        <v>71765</v>
      </c>
      <c r="K145" s="2">
        <v>43764</v>
      </c>
      <c r="L145" s="1" t="s">
        <v>25</v>
      </c>
    </row>
    <row r="146" spans="1:12" x14ac:dyDescent="0.25">
      <c r="A146" s="1" t="s">
        <v>83</v>
      </c>
      <c r="B146">
        <v>1900005439</v>
      </c>
      <c r="C146">
        <v>13</v>
      </c>
      <c r="D146" s="1" t="s">
        <v>497</v>
      </c>
      <c r="E146" t="s">
        <v>364</v>
      </c>
      <c r="F146" s="2">
        <v>43824</v>
      </c>
      <c r="G146" s="1" t="s">
        <v>0</v>
      </c>
      <c r="H146" s="1" t="s">
        <v>509</v>
      </c>
      <c r="I146" s="1" t="s">
        <v>57</v>
      </c>
      <c r="J146">
        <v>62399</v>
      </c>
      <c r="K146" s="2">
        <v>43783</v>
      </c>
      <c r="L146" s="1" t="s">
        <v>25</v>
      </c>
    </row>
    <row r="147" spans="1:12" x14ac:dyDescent="0.25">
      <c r="A147" s="1" t="s">
        <v>81</v>
      </c>
      <c r="B147">
        <v>1900005516</v>
      </c>
      <c r="C147">
        <v>10</v>
      </c>
      <c r="D147" s="1" t="s">
        <v>38</v>
      </c>
      <c r="E147">
        <v>2280014070</v>
      </c>
      <c r="F147" s="2">
        <v>43825</v>
      </c>
      <c r="G147" s="1" t="s">
        <v>0</v>
      </c>
      <c r="H147" s="1" t="s">
        <v>35</v>
      </c>
      <c r="I147" s="1" t="s">
        <v>57</v>
      </c>
      <c r="J147">
        <v>27530</v>
      </c>
      <c r="K147" s="2">
        <v>43533</v>
      </c>
      <c r="L147" s="1" t="s">
        <v>25</v>
      </c>
    </row>
    <row r="148" spans="1:12" x14ac:dyDescent="0.25">
      <c r="A148" s="1" t="s">
        <v>18</v>
      </c>
      <c r="B148">
        <v>1900005526</v>
      </c>
      <c r="D148" s="1" t="s">
        <v>508</v>
      </c>
      <c r="E148" t="s">
        <v>63</v>
      </c>
      <c r="F148" s="2">
        <v>43825</v>
      </c>
      <c r="G148" s="1" t="s">
        <v>0</v>
      </c>
      <c r="H148" s="1" t="s">
        <v>40</v>
      </c>
      <c r="I148" s="1" t="s">
        <v>23</v>
      </c>
      <c r="J148">
        <v>60000</v>
      </c>
      <c r="K148" s="2">
        <v>43556</v>
      </c>
      <c r="L148" s="1" t="s">
        <v>25</v>
      </c>
    </row>
    <row r="149" spans="1:12" x14ac:dyDescent="0.25">
      <c r="A149" s="1" t="s">
        <v>36</v>
      </c>
      <c r="B149">
        <v>1900005527</v>
      </c>
      <c r="D149" s="1" t="s">
        <v>506</v>
      </c>
      <c r="E149">
        <v>1.203004619248E+19</v>
      </c>
      <c r="F149" s="2">
        <v>43825</v>
      </c>
      <c r="G149" s="1" t="s">
        <v>0</v>
      </c>
      <c r="H149" s="1" t="s">
        <v>56</v>
      </c>
      <c r="I149" s="1" t="s">
        <v>23</v>
      </c>
      <c r="J149">
        <v>77400</v>
      </c>
      <c r="K149" s="2">
        <v>43687</v>
      </c>
      <c r="L149" s="1" t="s">
        <v>25</v>
      </c>
    </row>
    <row r="150" spans="1:12" x14ac:dyDescent="0.25">
      <c r="A150" s="1" t="s">
        <v>36</v>
      </c>
      <c r="B150">
        <v>1900005528</v>
      </c>
      <c r="D150" s="1" t="s">
        <v>506</v>
      </c>
      <c r="E150">
        <v>1.203004619248E+19</v>
      </c>
      <c r="F150" s="2">
        <v>43825</v>
      </c>
      <c r="G150" s="1" t="s">
        <v>0</v>
      </c>
      <c r="H150" s="1" t="s">
        <v>56</v>
      </c>
      <c r="I150" s="1" t="s">
        <v>23</v>
      </c>
      <c r="J150">
        <v>302812</v>
      </c>
      <c r="K150" s="2">
        <v>43687</v>
      </c>
      <c r="L150" s="1" t="s">
        <v>25</v>
      </c>
    </row>
    <row r="151" spans="1:12" x14ac:dyDescent="0.25">
      <c r="A151" s="1" t="s">
        <v>54</v>
      </c>
      <c r="B151">
        <v>1900005529</v>
      </c>
      <c r="D151" s="1" t="s">
        <v>497</v>
      </c>
      <c r="E151" t="s">
        <v>185</v>
      </c>
      <c r="F151" s="2">
        <v>43825</v>
      </c>
      <c r="G151" s="1" t="s">
        <v>0</v>
      </c>
      <c r="H151" s="1" t="s">
        <v>47</v>
      </c>
      <c r="I151" s="1" t="s">
        <v>23</v>
      </c>
      <c r="J151">
        <v>275569</v>
      </c>
      <c r="K151" s="2">
        <v>43525</v>
      </c>
      <c r="L151" s="1" t="s">
        <v>25</v>
      </c>
    </row>
    <row r="152" spans="1:12" x14ac:dyDescent="0.25">
      <c r="A152" s="1" t="s">
        <v>54</v>
      </c>
      <c r="B152">
        <v>1900005530</v>
      </c>
      <c r="D152" s="1" t="s">
        <v>497</v>
      </c>
      <c r="E152" t="s">
        <v>184</v>
      </c>
      <c r="F152" s="2">
        <v>43825</v>
      </c>
      <c r="G152" s="1" t="s">
        <v>0</v>
      </c>
      <c r="H152" s="1" t="s">
        <v>35</v>
      </c>
      <c r="I152" s="1" t="s">
        <v>23</v>
      </c>
      <c r="J152">
        <v>320000</v>
      </c>
      <c r="K152" s="2">
        <v>43496</v>
      </c>
      <c r="L152" s="1" t="s">
        <v>25</v>
      </c>
    </row>
    <row r="153" spans="1:12" x14ac:dyDescent="0.25">
      <c r="A153" s="1" t="s">
        <v>128</v>
      </c>
      <c r="B153">
        <v>1900005531</v>
      </c>
      <c r="D153" s="1" t="s">
        <v>508</v>
      </c>
      <c r="E153">
        <v>3393</v>
      </c>
      <c r="F153" s="2">
        <v>43825</v>
      </c>
      <c r="G153" s="1" t="s">
        <v>0</v>
      </c>
      <c r="H153" s="1" t="s">
        <v>40</v>
      </c>
      <c r="I153" s="1" t="s">
        <v>23</v>
      </c>
      <c r="J153">
        <v>114752</v>
      </c>
      <c r="K153" s="2">
        <v>43770</v>
      </c>
      <c r="L153" s="1" t="s">
        <v>25</v>
      </c>
    </row>
    <row r="154" spans="1:12" x14ac:dyDescent="0.25">
      <c r="A154" s="1" t="s">
        <v>128</v>
      </c>
      <c r="B154">
        <v>1900005532</v>
      </c>
      <c r="D154" s="1" t="s">
        <v>508</v>
      </c>
      <c r="E154" t="s">
        <v>426</v>
      </c>
      <c r="F154" s="2">
        <v>43825</v>
      </c>
      <c r="G154" s="1" t="s">
        <v>0</v>
      </c>
      <c r="H154" s="1" t="s">
        <v>40</v>
      </c>
      <c r="I154" s="1"/>
      <c r="J154">
        <v>49027</v>
      </c>
      <c r="K154" s="2">
        <v>43500</v>
      </c>
      <c r="L154" s="1" t="s">
        <v>25</v>
      </c>
    </row>
    <row r="155" spans="1:12" x14ac:dyDescent="0.25">
      <c r="A155" s="1" t="s">
        <v>83</v>
      </c>
      <c r="B155">
        <v>1900005555</v>
      </c>
      <c r="C155">
        <v>13</v>
      </c>
      <c r="D155" s="1" t="s">
        <v>497</v>
      </c>
      <c r="E155" t="s">
        <v>370</v>
      </c>
      <c r="F155" s="2">
        <v>43825</v>
      </c>
      <c r="G155" s="1" t="s">
        <v>0</v>
      </c>
      <c r="H155" s="1" t="s">
        <v>509</v>
      </c>
      <c r="I155" s="1" t="s">
        <v>57</v>
      </c>
      <c r="J155">
        <v>153332</v>
      </c>
      <c r="K155" s="2">
        <v>43757</v>
      </c>
      <c r="L155" s="1" t="s">
        <v>25</v>
      </c>
    </row>
    <row r="156" spans="1:12" x14ac:dyDescent="0.25">
      <c r="A156" s="1" t="s">
        <v>182</v>
      </c>
      <c r="B156">
        <v>1900005760</v>
      </c>
      <c r="D156" s="1" t="s">
        <v>512</v>
      </c>
      <c r="E156">
        <v>2.4142027811737001E+18</v>
      </c>
      <c r="F156" s="2">
        <v>43827</v>
      </c>
      <c r="G156" s="1" t="s">
        <v>0</v>
      </c>
      <c r="H156" s="1" t="s">
        <v>22</v>
      </c>
      <c r="I156" s="1" t="s">
        <v>28</v>
      </c>
      <c r="J156">
        <v>23591</v>
      </c>
      <c r="K156" s="2">
        <v>43586</v>
      </c>
      <c r="L156" s="1" t="s">
        <v>25</v>
      </c>
    </row>
    <row r="157" spans="1:12" x14ac:dyDescent="0.25">
      <c r="A157" s="1" t="s">
        <v>48</v>
      </c>
      <c r="B157">
        <v>1900005761</v>
      </c>
      <c r="D157" s="1" t="s">
        <v>506</v>
      </c>
      <c r="E157" t="s">
        <v>152</v>
      </c>
      <c r="F157" s="2">
        <v>43827</v>
      </c>
      <c r="G157" s="1" t="s">
        <v>0</v>
      </c>
      <c r="H157" s="1" t="s">
        <v>56</v>
      </c>
      <c r="I157" s="1" t="s">
        <v>23</v>
      </c>
      <c r="J157">
        <v>19181</v>
      </c>
      <c r="K157" s="2">
        <v>43679</v>
      </c>
      <c r="L157" s="1" t="s">
        <v>25</v>
      </c>
    </row>
    <row r="158" spans="1:12" x14ac:dyDescent="0.25">
      <c r="A158" s="1" t="s">
        <v>50</v>
      </c>
      <c r="B158">
        <v>1900005767</v>
      </c>
      <c r="D158" s="1" t="s">
        <v>512</v>
      </c>
      <c r="E158">
        <v>2.3060011180300001E+19</v>
      </c>
      <c r="F158" s="2">
        <v>43827</v>
      </c>
      <c r="G158" s="1" t="s">
        <v>0</v>
      </c>
      <c r="H158" s="1" t="s">
        <v>53</v>
      </c>
      <c r="I158" s="1" t="s">
        <v>28</v>
      </c>
      <c r="J158">
        <v>8228</v>
      </c>
      <c r="K158" s="2">
        <v>43524</v>
      </c>
      <c r="L158" s="1" t="s">
        <v>25</v>
      </c>
    </row>
    <row r="159" spans="1:12" x14ac:dyDescent="0.25">
      <c r="A159" s="1" t="s">
        <v>50</v>
      </c>
      <c r="B159">
        <v>1900005768</v>
      </c>
      <c r="D159" s="1" t="s">
        <v>512</v>
      </c>
      <c r="E159">
        <v>2.3060011180300001E+19</v>
      </c>
      <c r="F159" s="2">
        <v>43827</v>
      </c>
      <c r="G159" s="1" t="s">
        <v>0</v>
      </c>
      <c r="H159" s="1" t="s">
        <v>53</v>
      </c>
      <c r="I159" s="1"/>
      <c r="J159">
        <v>5241</v>
      </c>
      <c r="K159" s="2">
        <v>43658</v>
      </c>
      <c r="L159" s="1" t="s">
        <v>25</v>
      </c>
    </row>
    <row r="160" spans="1:12" x14ac:dyDescent="0.25">
      <c r="A160" s="1" t="s">
        <v>50</v>
      </c>
      <c r="B160">
        <v>1900005769</v>
      </c>
      <c r="D160" s="1" t="s">
        <v>512</v>
      </c>
      <c r="E160">
        <v>9.9000046190799995E+19</v>
      </c>
      <c r="F160" s="2">
        <v>43827</v>
      </c>
      <c r="G160" s="1" t="s">
        <v>0</v>
      </c>
      <c r="H160" s="1" t="s">
        <v>53</v>
      </c>
      <c r="I160" s="1"/>
      <c r="J160">
        <v>13154</v>
      </c>
      <c r="K160" s="2">
        <v>43748</v>
      </c>
      <c r="L160" s="1" t="s">
        <v>25</v>
      </c>
    </row>
    <row r="161" spans="1:12" x14ac:dyDescent="0.25">
      <c r="A161" s="1" t="s">
        <v>50</v>
      </c>
      <c r="B161">
        <v>1900005770</v>
      </c>
      <c r="D161" s="1" t="s">
        <v>512</v>
      </c>
      <c r="E161">
        <v>9.9000046190799995E+19</v>
      </c>
      <c r="F161" s="2">
        <v>43827</v>
      </c>
      <c r="G161" s="1" t="s">
        <v>0</v>
      </c>
      <c r="H161" s="1" t="s">
        <v>53</v>
      </c>
      <c r="I161" s="1" t="s">
        <v>28</v>
      </c>
      <c r="J161">
        <v>14461</v>
      </c>
      <c r="K161" s="2">
        <v>43716</v>
      </c>
      <c r="L161" s="1" t="s">
        <v>25</v>
      </c>
    </row>
    <row r="162" spans="1:12" x14ac:dyDescent="0.25">
      <c r="A162" s="1" t="s">
        <v>54</v>
      </c>
      <c r="B162">
        <v>1900005771</v>
      </c>
      <c r="D162" s="1" t="s">
        <v>506</v>
      </c>
      <c r="E162" t="s">
        <v>198</v>
      </c>
      <c r="F162" s="2">
        <v>43827</v>
      </c>
      <c r="G162" s="1" t="s">
        <v>0</v>
      </c>
      <c r="H162" s="1" t="s">
        <v>56</v>
      </c>
      <c r="I162" s="1" t="s">
        <v>23</v>
      </c>
      <c r="J162">
        <v>2853</v>
      </c>
      <c r="K162" s="2">
        <v>43639</v>
      </c>
      <c r="L162" s="1" t="s">
        <v>25</v>
      </c>
    </row>
    <row r="163" spans="1:12" x14ac:dyDescent="0.25">
      <c r="A163" s="1" t="s">
        <v>54</v>
      </c>
      <c r="B163">
        <v>1900005772</v>
      </c>
      <c r="D163" s="1" t="s">
        <v>506</v>
      </c>
      <c r="E163" t="s">
        <v>199</v>
      </c>
      <c r="F163" s="2">
        <v>43827</v>
      </c>
      <c r="G163" s="1" t="s">
        <v>0</v>
      </c>
      <c r="H163" s="1" t="s">
        <v>56</v>
      </c>
      <c r="I163" s="1" t="s">
        <v>23</v>
      </c>
      <c r="J163">
        <v>495</v>
      </c>
      <c r="K163" s="2">
        <v>43639</v>
      </c>
      <c r="L163" s="1" t="s">
        <v>25</v>
      </c>
    </row>
    <row r="164" spans="1:12" x14ac:dyDescent="0.25">
      <c r="A164" s="1" t="s">
        <v>54</v>
      </c>
      <c r="B164">
        <v>1900005773</v>
      </c>
      <c r="D164" s="1" t="s">
        <v>506</v>
      </c>
      <c r="E164" t="s">
        <v>194</v>
      </c>
      <c r="F164" s="2">
        <v>43827</v>
      </c>
      <c r="G164" s="1" t="s">
        <v>0</v>
      </c>
      <c r="H164" s="1" t="s">
        <v>56</v>
      </c>
      <c r="I164" s="1"/>
      <c r="J164">
        <v>5891</v>
      </c>
      <c r="K164" s="2">
        <v>43500</v>
      </c>
      <c r="L164" s="1" t="s">
        <v>25</v>
      </c>
    </row>
    <row r="165" spans="1:12" x14ac:dyDescent="0.25">
      <c r="A165" s="1" t="s">
        <v>78</v>
      </c>
      <c r="B165">
        <v>1900005774</v>
      </c>
      <c r="C165">
        <v>3</v>
      </c>
      <c r="D165" s="1" t="s">
        <v>55</v>
      </c>
      <c r="E165" t="s">
        <v>312</v>
      </c>
      <c r="F165" s="2">
        <v>43827</v>
      </c>
      <c r="G165" s="1" t="s">
        <v>0</v>
      </c>
      <c r="H165" s="1" t="s">
        <v>47</v>
      </c>
      <c r="I165" s="1" t="s">
        <v>57</v>
      </c>
      <c r="J165">
        <v>4596</v>
      </c>
      <c r="K165" s="2">
        <v>43601</v>
      </c>
      <c r="L165" s="1" t="s">
        <v>25</v>
      </c>
    </row>
    <row r="166" spans="1:12" x14ac:dyDescent="0.25">
      <c r="A166" s="1" t="s">
        <v>128</v>
      </c>
      <c r="B166">
        <v>1900005775</v>
      </c>
      <c r="C166">
        <v>3</v>
      </c>
      <c r="D166" s="1" t="s">
        <v>55</v>
      </c>
      <c r="E166">
        <v>9.9000044180300005E+19</v>
      </c>
      <c r="F166" s="2">
        <v>43827</v>
      </c>
      <c r="G166" s="1" t="s">
        <v>0</v>
      </c>
      <c r="H166" s="1" t="s">
        <v>509</v>
      </c>
      <c r="I166" s="1" t="s">
        <v>57</v>
      </c>
      <c r="J166">
        <v>21443</v>
      </c>
      <c r="K166" s="2">
        <v>43649</v>
      </c>
      <c r="L166" s="1" t="s">
        <v>25</v>
      </c>
    </row>
    <row r="167" spans="1:12" x14ac:dyDescent="0.25">
      <c r="A167" s="1" t="s">
        <v>128</v>
      </c>
      <c r="B167">
        <v>1900005776</v>
      </c>
      <c r="C167">
        <v>3</v>
      </c>
      <c r="D167" s="1" t="s">
        <v>55</v>
      </c>
      <c r="E167">
        <v>9.9000044180300005E+19</v>
      </c>
      <c r="F167" s="2">
        <v>43827</v>
      </c>
      <c r="G167" s="1" t="s">
        <v>0</v>
      </c>
      <c r="H167" s="1" t="s">
        <v>509</v>
      </c>
      <c r="I167" s="1" t="s">
        <v>57</v>
      </c>
      <c r="J167">
        <v>21442</v>
      </c>
      <c r="K167" s="2">
        <v>43758</v>
      </c>
      <c r="L167" s="1" t="s">
        <v>25</v>
      </c>
    </row>
    <row r="168" spans="1:12" x14ac:dyDescent="0.25">
      <c r="A168" s="1" t="s">
        <v>128</v>
      </c>
      <c r="B168">
        <v>1900005777</v>
      </c>
      <c r="C168">
        <v>3</v>
      </c>
      <c r="D168" s="1" t="s">
        <v>55</v>
      </c>
      <c r="E168">
        <v>9.9000044180300005E+19</v>
      </c>
      <c r="F168" s="2">
        <v>43827</v>
      </c>
      <c r="G168" s="1" t="s">
        <v>0</v>
      </c>
      <c r="H168" s="1" t="s">
        <v>509</v>
      </c>
      <c r="I168" s="1" t="s">
        <v>57</v>
      </c>
      <c r="J168">
        <v>21443</v>
      </c>
      <c r="K168" s="2">
        <v>43540</v>
      </c>
      <c r="L168" s="1" t="s">
        <v>25</v>
      </c>
    </row>
    <row r="169" spans="1:12" x14ac:dyDescent="0.25">
      <c r="A169" s="1" t="s">
        <v>128</v>
      </c>
      <c r="B169">
        <v>1900005778</v>
      </c>
      <c r="C169">
        <v>3</v>
      </c>
      <c r="D169" s="1" t="s">
        <v>55</v>
      </c>
      <c r="E169">
        <v>9.9000044180300005E+19</v>
      </c>
      <c r="F169" s="2">
        <v>43827</v>
      </c>
      <c r="G169" s="1" t="s">
        <v>0</v>
      </c>
      <c r="H169" s="1" t="s">
        <v>509</v>
      </c>
      <c r="I169" s="1" t="s">
        <v>57</v>
      </c>
      <c r="J169">
        <v>17949</v>
      </c>
      <c r="K169" s="2">
        <v>43649</v>
      </c>
      <c r="L169" s="1" t="s">
        <v>25</v>
      </c>
    </row>
    <row r="170" spans="1:12" x14ac:dyDescent="0.25">
      <c r="A170" s="1" t="s">
        <v>128</v>
      </c>
      <c r="B170">
        <v>1900005779</v>
      </c>
      <c r="C170">
        <v>3</v>
      </c>
      <c r="D170" s="1" t="s">
        <v>55</v>
      </c>
      <c r="E170">
        <v>9.9000044180300005E+19</v>
      </c>
      <c r="F170" s="2">
        <v>43827</v>
      </c>
      <c r="G170" s="1" t="s">
        <v>0</v>
      </c>
      <c r="H170" s="1" t="s">
        <v>509</v>
      </c>
      <c r="I170" s="1" t="s">
        <v>57</v>
      </c>
      <c r="J170">
        <v>17949</v>
      </c>
      <c r="K170" s="2">
        <v>43540</v>
      </c>
      <c r="L170" s="1" t="s">
        <v>25</v>
      </c>
    </row>
    <row r="171" spans="1:12" x14ac:dyDescent="0.25">
      <c r="A171" s="1" t="s">
        <v>128</v>
      </c>
      <c r="B171">
        <v>1900005780</v>
      </c>
      <c r="D171" s="1" t="s">
        <v>507</v>
      </c>
      <c r="E171" t="s">
        <v>420</v>
      </c>
      <c r="F171" s="2">
        <v>43827</v>
      </c>
      <c r="G171" s="1" t="s">
        <v>0</v>
      </c>
      <c r="H171" s="1" t="s">
        <v>47</v>
      </c>
      <c r="I171" s="1" t="s">
        <v>28</v>
      </c>
      <c r="J171">
        <v>7889</v>
      </c>
      <c r="K171" s="2">
        <v>43477</v>
      </c>
      <c r="L171" s="1" t="s">
        <v>25</v>
      </c>
    </row>
    <row r="172" spans="1:12" x14ac:dyDescent="0.25">
      <c r="A172" s="1" t="s">
        <v>128</v>
      </c>
      <c r="B172">
        <v>1900005781</v>
      </c>
      <c r="C172">
        <v>3</v>
      </c>
      <c r="D172" s="1" t="s">
        <v>55</v>
      </c>
      <c r="E172">
        <v>3.1142031258438999E+18</v>
      </c>
      <c r="F172" s="2">
        <v>43827</v>
      </c>
      <c r="G172" s="1" t="s">
        <v>0</v>
      </c>
      <c r="H172" s="1" t="s">
        <v>35</v>
      </c>
      <c r="I172" s="1" t="s">
        <v>57</v>
      </c>
      <c r="J172">
        <v>8198</v>
      </c>
      <c r="K172" s="2">
        <v>43763</v>
      </c>
      <c r="L172" s="1" t="s">
        <v>25</v>
      </c>
    </row>
    <row r="173" spans="1:12" x14ac:dyDescent="0.25">
      <c r="A173" s="1" t="s">
        <v>128</v>
      </c>
      <c r="B173">
        <v>1900005782</v>
      </c>
      <c r="D173" s="1" t="s">
        <v>508</v>
      </c>
      <c r="E173" t="s">
        <v>425</v>
      </c>
      <c r="F173" s="2">
        <v>43827</v>
      </c>
      <c r="G173" s="1" t="s">
        <v>0</v>
      </c>
      <c r="H173" s="1" t="s">
        <v>40</v>
      </c>
      <c r="I173" s="1"/>
      <c r="J173">
        <v>18697</v>
      </c>
      <c r="K173" s="2">
        <v>43535</v>
      </c>
      <c r="L173" s="1" t="s">
        <v>25</v>
      </c>
    </row>
    <row r="174" spans="1:12" x14ac:dyDescent="0.25">
      <c r="A174" s="1" t="s">
        <v>128</v>
      </c>
      <c r="B174">
        <v>1900005783</v>
      </c>
      <c r="D174" s="1" t="s">
        <v>508</v>
      </c>
      <c r="E174" t="s">
        <v>425</v>
      </c>
      <c r="F174" s="2">
        <v>43827</v>
      </c>
      <c r="G174" s="1" t="s">
        <v>0</v>
      </c>
      <c r="H174" s="1" t="s">
        <v>40</v>
      </c>
      <c r="I174" s="1"/>
      <c r="J174">
        <v>17140</v>
      </c>
      <c r="K174" s="2">
        <v>43749</v>
      </c>
      <c r="L174" s="1" t="s">
        <v>25</v>
      </c>
    </row>
    <row r="175" spans="1:12" x14ac:dyDescent="0.25">
      <c r="A175" s="1" t="s">
        <v>128</v>
      </c>
      <c r="B175">
        <v>1900005784</v>
      </c>
      <c r="D175" s="1" t="s">
        <v>508</v>
      </c>
      <c r="E175" t="s">
        <v>425</v>
      </c>
      <c r="F175" s="2">
        <v>43827</v>
      </c>
      <c r="G175" s="1" t="s">
        <v>0</v>
      </c>
      <c r="H175" s="1" t="s">
        <v>40</v>
      </c>
      <c r="I175" s="1"/>
      <c r="J175">
        <v>8561</v>
      </c>
      <c r="K175" s="2">
        <v>43783</v>
      </c>
      <c r="L175" s="1" t="s">
        <v>25</v>
      </c>
    </row>
    <row r="176" spans="1:12" x14ac:dyDescent="0.25">
      <c r="A176" s="1" t="s">
        <v>101</v>
      </c>
      <c r="B176">
        <v>1900005785</v>
      </c>
      <c r="D176" s="1" t="s">
        <v>507</v>
      </c>
      <c r="E176">
        <v>43191787</v>
      </c>
      <c r="F176" s="2">
        <v>43827</v>
      </c>
      <c r="G176" s="1" t="s">
        <v>0</v>
      </c>
      <c r="H176" s="1" t="s">
        <v>35</v>
      </c>
      <c r="I176" s="1" t="s">
        <v>23</v>
      </c>
      <c r="J176">
        <v>6213</v>
      </c>
      <c r="K176" s="2">
        <v>43649</v>
      </c>
      <c r="L176" s="1" t="s">
        <v>25</v>
      </c>
    </row>
    <row r="177" spans="1:12" x14ac:dyDescent="0.25">
      <c r="A177" s="1" t="s">
        <v>101</v>
      </c>
      <c r="B177">
        <v>1900005786</v>
      </c>
      <c r="D177" s="1" t="s">
        <v>506</v>
      </c>
      <c r="E177" t="s">
        <v>461</v>
      </c>
      <c r="F177" s="2">
        <v>43827</v>
      </c>
      <c r="G177" s="1" t="s">
        <v>0</v>
      </c>
      <c r="H177" s="1" t="s">
        <v>56</v>
      </c>
      <c r="I177" s="1" t="s">
        <v>23</v>
      </c>
      <c r="J177">
        <v>8625</v>
      </c>
      <c r="K177" s="2">
        <v>43729</v>
      </c>
      <c r="L177" s="1" t="s">
        <v>25</v>
      </c>
    </row>
    <row r="178" spans="1:12" x14ac:dyDescent="0.25">
      <c r="A178" s="1" t="s">
        <v>101</v>
      </c>
      <c r="B178">
        <v>1900005787</v>
      </c>
      <c r="D178" s="1" t="s">
        <v>506</v>
      </c>
      <c r="E178" t="s">
        <v>459</v>
      </c>
      <c r="F178" s="2">
        <v>43827</v>
      </c>
      <c r="G178" s="1" t="s">
        <v>0</v>
      </c>
      <c r="H178" s="1" t="s">
        <v>56</v>
      </c>
      <c r="I178" s="1" t="s">
        <v>23</v>
      </c>
      <c r="J178">
        <v>4579</v>
      </c>
      <c r="K178" s="2">
        <v>43729</v>
      </c>
      <c r="L178" s="1" t="s">
        <v>25</v>
      </c>
    </row>
    <row r="179" spans="1:12" x14ac:dyDescent="0.25">
      <c r="A179" s="1" t="s">
        <v>101</v>
      </c>
      <c r="B179">
        <v>1900005788</v>
      </c>
      <c r="D179" s="1" t="s">
        <v>506</v>
      </c>
      <c r="E179" t="s">
        <v>454</v>
      </c>
      <c r="F179" s="2">
        <v>43827</v>
      </c>
      <c r="G179" s="1" t="s">
        <v>0</v>
      </c>
      <c r="H179" s="1" t="s">
        <v>56</v>
      </c>
      <c r="I179" s="1"/>
      <c r="J179">
        <v>1980</v>
      </c>
      <c r="K179" s="2">
        <v>43630</v>
      </c>
      <c r="L179" s="1" t="s">
        <v>25</v>
      </c>
    </row>
    <row r="180" spans="1:12" x14ac:dyDescent="0.25">
      <c r="A180" s="1" t="s">
        <v>101</v>
      </c>
      <c r="B180">
        <v>1900005789</v>
      </c>
      <c r="D180" s="1" t="s">
        <v>506</v>
      </c>
      <c r="E180" t="s">
        <v>460</v>
      </c>
      <c r="F180" s="2">
        <v>43827</v>
      </c>
      <c r="G180" s="1" t="s">
        <v>0</v>
      </c>
      <c r="H180" s="1" t="s">
        <v>56</v>
      </c>
      <c r="I180" s="1" t="s">
        <v>23</v>
      </c>
      <c r="J180">
        <v>3330</v>
      </c>
      <c r="K180" s="2">
        <v>43729</v>
      </c>
      <c r="L180" s="1" t="s">
        <v>25</v>
      </c>
    </row>
    <row r="181" spans="1:12" x14ac:dyDescent="0.25">
      <c r="A181" s="1" t="s">
        <v>83</v>
      </c>
      <c r="B181">
        <v>1900005910</v>
      </c>
      <c r="C181">
        <v>2</v>
      </c>
      <c r="D181" s="1" t="s">
        <v>27</v>
      </c>
      <c r="E181" t="s">
        <v>363</v>
      </c>
      <c r="F181" s="2">
        <v>43830</v>
      </c>
      <c r="G181" s="1" t="s">
        <v>0</v>
      </c>
      <c r="H181" s="1" t="s">
        <v>509</v>
      </c>
      <c r="I181" s="1" t="s">
        <v>57</v>
      </c>
      <c r="J181">
        <v>90282</v>
      </c>
      <c r="K181" s="2">
        <v>43523</v>
      </c>
      <c r="L181" s="1" t="s">
        <v>25</v>
      </c>
    </row>
    <row r="182" spans="1:12" x14ac:dyDescent="0.25">
      <c r="A182" s="1" t="s">
        <v>83</v>
      </c>
      <c r="B182">
        <v>1900005911</v>
      </c>
      <c r="C182">
        <v>13</v>
      </c>
      <c r="D182" s="1" t="s">
        <v>497</v>
      </c>
      <c r="E182" t="s">
        <v>364</v>
      </c>
      <c r="F182" s="2">
        <v>43830</v>
      </c>
      <c r="G182" s="1" t="s">
        <v>0</v>
      </c>
      <c r="H182" s="1" t="s">
        <v>509</v>
      </c>
      <c r="I182" s="1" t="s">
        <v>57</v>
      </c>
      <c r="J182">
        <v>68639</v>
      </c>
      <c r="K182" s="2">
        <v>43599</v>
      </c>
      <c r="L182" s="1" t="s">
        <v>25</v>
      </c>
    </row>
    <row r="183" spans="1:12" x14ac:dyDescent="0.25">
      <c r="A183" s="1" t="s">
        <v>83</v>
      </c>
      <c r="B183">
        <v>1900005912</v>
      </c>
      <c r="C183">
        <v>2</v>
      </c>
      <c r="D183" s="1" t="s">
        <v>27</v>
      </c>
      <c r="E183" t="s">
        <v>363</v>
      </c>
      <c r="F183" s="2">
        <v>43830</v>
      </c>
      <c r="G183" s="1" t="s">
        <v>0</v>
      </c>
      <c r="H183" s="1" t="s">
        <v>509</v>
      </c>
      <c r="I183" s="1" t="s">
        <v>57</v>
      </c>
      <c r="J183">
        <v>90282</v>
      </c>
      <c r="K183" s="2">
        <v>43704</v>
      </c>
      <c r="L183" s="1" t="s">
        <v>25</v>
      </c>
    </row>
    <row r="184" spans="1:12" x14ac:dyDescent="0.25">
      <c r="A184" s="1" t="s">
        <v>83</v>
      </c>
      <c r="B184">
        <v>1900005913</v>
      </c>
      <c r="C184">
        <v>2</v>
      </c>
      <c r="D184" s="1" t="s">
        <v>27</v>
      </c>
      <c r="E184" t="s">
        <v>363</v>
      </c>
      <c r="F184" s="2">
        <v>43830</v>
      </c>
      <c r="G184" s="1" t="s">
        <v>0</v>
      </c>
      <c r="H184" s="1" t="s">
        <v>509</v>
      </c>
      <c r="I184" s="1" t="s">
        <v>57</v>
      </c>
      <c r="J184">
        <v>90282</v>
      </c>
      <c r="K184" s="2">
        <v>43612</v>
      </c>
      <c r="L184" s="1" t="s">
        <v>25</v>
      </c>
    </row>
    <row r="185" spans="1:12" x14ac:dyDescent="0.25">
      <c r="A185" s="1" t="s">
        <v>83</v>
      </c>
      <c r="B185">
        <v>1900005915</v>
      </c>
      <c r="C185">
        <v>13</v>
      </c>
      <c r="D185" s="1" t="s">
        <v>497</v>
      </c>
      <c r="E185" t="s">
        <v>369</v>
      </c>
      <c r="F185" s="2">
        <v>43830</v>
      </c>
      <c r="G185" s="1" t="s">
        <v>0</v>
      </c>
      <c r="H185" s="1" t="s">
        <v>509</v>
      </c>
      <c r="I185" s="1" t="s">
        <v>57</v>
      </c>
      <c r="J185">
        <v>67102</v>
      </c>
      <c r="K185" s="2">
        <v>43551</v>
      </c>
      <c r="L185" s="1" t="s">
        <v>25</v>
      </c>
    </row>
    <row r="186" spans="1:12" x14ac:dyDescent="0.25">
      <c r="A186" s="1" t="s">
        <v>54</v>
      </c>
      <c r="B186">
        <v>1900005959</v>
      </c>
      <c r="D186" s="1" t="s">
        <v>497</v>
      </c>
      <c r="E186" t="s">
        <v>183</v>
      </c>
      <c r="F186" s="2">
        <v>43830</v>
      </c>
      <c r="G186" s="1" t="s">
        <v>0</v>
      </c>
      <c r="H186" s="1" t="s">
        <v>35</v>
      </c>
      <c r="I186" s="1" t="s">
        <v>23</v>
      </c>
      <c r="J186">
        <v>125000</v>
      </c>
      <c r="K186" s="2">
        <v>43496</v>
      </c>
      <c r="L186" s="1" t="s">
        <v>25</v>
      </c>
    </row>
    <row r="187" spans="1:12" x14ac:dyDescent="0.25">
      <c r="A187" s="1" t="s">
        <v>77</v>
      </c>
      <c r="B187">
        <v>1900005960</v>
      </c>
      <c r="D187" s="1" t="s">
        <v>511</v>
      </c>
      <c r="E187" t="s">
        <v>513</v>
      </c>
      <c r="F187" s="2">
        <v>43830</v>
      </c>
      <c r="G187" s="1" t="s">
        <v>0</v>
      </c>
      <c r="H187" s="1" t="s">
        <v>102</v>
      </c>
      <c r="I187" s="1" t="s">
        <v>23</v>
      </c>
      <c r="J187">
        <v>115781</v>
      </c>
      <c r="K187" s="2">
        <v>43674</v>
      </c>
      <c r="L187" s="1" t="s">
        <v>25</v>
      </c>
    </row>
    <row r="188" spans="1:12" x14ac:dyDescent="0.25">
      <c r="A188" s="1" t="s">
        <v>36</v>
      </c>
      <c r="B188">
        <v>1900005961</v>
      </c>
      <c r="D188" s="1" t="s">
        <v>497</v>
      </c>
      <c r="E188" t="s">
        <v>105</v>
      </c>
      <c r="F188" s="2">
        <v>43830</v>
      </c>
      <c r="G188" s="1" t="s">
        <v>0</v>
      </c>
      <c r="H188" s="1" t="s">
        <v>35</v>
      </c>
      <c r="I188" s="1" t="s">
        <v>23</v>
      </c>
      <c r="J188">
        <v>137500</v>
      </c>
      <c r="K188" s="2">
        <v>43466</v>
      </c>
      <c r="L188" s="1" t="s">
        <v>25</v>
      </c>
    </row>
    <row r="189" spans="1:12" x14ac:dyDescent="0.25">
      <c r="A189" s="1" t="s">
        <v>83</v>
      </c>
      <c r="B189">
        <v>1900005962</v>
      </c>
      <c r="C189">
        <v>2</v>
      </c>
      <c r="D189" s="1" t="s">
        <v>27</v>
      </c>
      <c r="E189" t="s">
        <v>370</v>
      </c>
      <c r="F189" s="2">
        <v>43830</v>
      </c>
      <c r="G189" s="1" t="s">
        <v>0</v>
      </c>
      <c r="H189" s="1" t="s">
        <v>509</v>
      </c>
      <c r="I189" s="1" t="s">
        <v>57</v>
      </c>
      <c r="J189">
        <v>208093</v>
      </c>
      <c r="K189" s="2">
        <v>43549</v>
      </c>
      <c r="L189" s="1" t="s">
        <v>25</v>
      </c>
    </row>
    <row r="190" spans="1:12" x14ac:dyDescent="0.25">
      <c r="A190" s="1" t="s">
        <v>83</v>
      </c>
      <c r="B190">
        <v>1900005964</v>
      </c>
      <c r="C190">
        <v>2</v>
      </c>
      <c r="D190" s="1" t="s">
        <v>27</v>
      </c>
      <c r="E190" t="s">
        <v>370</v>
      </c>
      <c r="F190" s="2">
        <v>43830</v>
      </c>
      <c r="G190" s="1" t="s">
        <v>0</v>
      </c>
      <c r="H190" s="1" t="s">
        <v>509</v>
      </c>
      <c r="I190" s="1" t="s">
        <v>57</v>
      </c>
      <c r="J190">
        <v>153332</v>
      </c>
      <c r="K190" s="2">
        <v>43653</v>
      </c>
      <c r="L190" s="1" t="s">
        <v>25</v>
      </c>
    </row>
    <row r="191" spans="1:12" x14ac:dyDescent="0.25">
      <c r="A191" s="1" t="s">
        <v>36</v>
      </c>
      <c r="B191">
        <v>1900005965</v>
      </c>
      <c r="D191" s="1" t="s">
        <v>497</v>
      </c>
      <c r="E191" t="s">
        <v>121</v>
      </c>
      <c r="F191" s="2">
        <v>43830</v>
      </c>
      <c r="G191" s="1" t="s">
        <v>0</v>
      </c>
      <c r="H191" s="1" t="s">
        <v>35</v>
      </c>
      <c r="I191" s="1" t="s">
        <v>23</v>
      </c>
      <c r="J191">
        <v>131250</v>
      </c>
      <c r="K191" s="2">
        <v>43608</v>
      </c>
      <c r="L191" s="1" t="s">
        <v>25</v>
      </c>
    </row>
    <row r="192" spans="1:12" x14ac:dyDescent="0.25">
      <c r="A192" s="1" t="s">
        <v>128</v>
      </c>
      <c r="B192">
        <v>2000001072</v>
      </c>
      <c r="D192" s="1" t="s">
        <v>512</v>
      </c>
      <c r="E192">
        <v>2.4142025629033999E+18</v>
      </c>
      <c r="F192" s="2">
        <v>43833</v>
      </c>
      <c r="G192" s="1" t="s">
        <v>0</v>
      </c>
      <c r="H192" s="1" t="s">
        <v>22</v>
      </c>
      <c r="I192" s="1"/>
      <c r="J192">
        <v>56100</v>
      </c>
      <c r="K192" s="2">
        <v>43532</v>
      </c>
      <c r="L192" s="1" t="s">
        <v>25</v>
      </c>
    </row>
    <row r="193" spans="1:12" x14ac:dyDescent="0.25">
      <c r="A193" s="1" t="s">
        <v>54</v>
      </c>
      <c r="B193">
        <v>2000001076</v>
      </c>
      <c r="D193" s="1" t="s">
        <v>497</v>
      </c>
      <c r="E193" t="s">
        <v>186</v>
      </c>
      <c r="F193" s="2">
        <v>43833</v>
      </c>
      <c r="G193" s="1" t="s">
        <v>0</v>
      </c>
      <c r="H193" s="1" t="s">
        <v>22</v>
      </c>
      <c r="I193" s="1" t="s">
        <v>23</v>
      </c>
      <c r="J193">
        <v>50333</v>
      </c>
      <c r="K193" s="2">
        <v>43525</v>
      </c>
      <c r="L193" s="1" t="s">
        <v>25</v>
      </c>
    </row>
    <row r="194" spans="1:12" x14ac:dyDescent="0.25">
      <c r="A194" s="1" t="s">
        <v>101</v>
      </c>
      <c r="B194">
        <v>2000001082</v>
      </c>
      <c r="D194" s="1" t="s">
        <v>497</v>
      </c>
      <c r="E194">
        <v>41046110</v>
      </c>
      <c r="F194" s="2">
        <v>43833</v>
      </c>
      <c r="G194" s="1" t="s">
        <v>0</v>
      </c>
      <c r="H194" s="1" t="s">
        <v>35</v>
      </c>
      <c r="I194" s="1" t="s">
        <v>23</v>
      </c>
      <c r="J194">
        <v>74250</v>
      </c>
      <c r="K194" s="2">
        <v>43564</v>
      </c>
      <c r="L194" s="1" t="s">
        <v>25</v>
      </c>
    </row>
    <row r="195" spans="1:12" x14ac:dyDescent="0.25">
      <c r="A195" s="1" t="s">
        <v>78</v>
      </c>
      <c r="B195">
        <v>2000001083</v>
      </c>
      <c r="D195" s="1" t="s">
        <v>507</v>
      </c>
      <c r="E195" t="s">
        <v>306</v>
      </c>
      <c r="F195" s="2">
        <v>43833</v>
      </c>
      <c r="G195" s="1" t="s">
        <v>0</v>
      </c>
      <c r="H195" s="1" t="s">
        <v>40</v>
      </c>
      <c r="I195" s="1" t="s">
        <v>23</v>
      </c>
      <c r="J195">
        <v>48929</v>
      </c>
      <c r="K195" s="2">
        <v>43779</v>
      </c>
      <c r="L195" s="1" t="s">
        <v>25</v>
      </c>
    </row>
    <row r="196" spans="1:12" x14ac:dyDescent="0.25">
      <c r="A196" s="1" t="s">
        <v>83</v>
      </c>
      <c r="B196">
        <v>2000001086</v>
      </c>
      <c r="C196">
        <v>1</v>
      </c>
      <c r="D196" s="1" t="s">
        <v>20</v>
      </c>
      <c r="E196">
        <v>1.11200441808E+19</v>
      </c>
      <c r="F196" s="2">
        <v>43833</v>
      </c>
      <c r="G196" s="1" t="s">
        <v>0</v>
      </c>
      <c r="H196" s="1" t="s">
        <v>56</v>
      </c>
      <c r="I196" s="1" t="s">
        <v>57</v>
      </c>
      <c r="J196">
        <v>49401</v>
      </c>
      <c r="K196" s="2">
        <v>43468</v>
      </c>
      <c r="L196" s="1" t="s">
        <v>25</v>
      </c>
    </row>
    <row r="197" spans="1:12" x14ac:dyDescent="0.25">
      <c r="A197" s="1" t="s">
        <v>128</v>
      </c>
      <c r="B197">
        <v>2000001563</v>
      </c>
      <c r="D197" s="1" t="s">
        <v>507</v>
      </c>
      <c r="E197" t="s">
        <v>418</v>
      </c>
      <c r="F197" s="2">
        <v>43846</v>
      </c>
      <c r="G197" s="1" t="s">
        <v>0</v>
      </c>
      <c r="H197" s="1" t="s">
        <v>22</v>
      </c>
      <c r="I197" s="1" t="s">
        <v>28</v>
      </c>
      <c r="J197">
        <v>9075</v>
      </c>
      <c r="K197" s="2">
        <v>43477</v>
      </c>
      <c r="L197" s="1" t="s">
        <v>25</v>
      </c>
    </row>
    <row r="198" spans="1:12" x14ac:dyDescent="0.25">
      <c r="A198" s="1" t="s">
        <v>77</v>
      </c>
      <c r="B198">
        <v>2000001567</v>
      </c>
      <c r="C198">
        <v>13</v>
      </c>
      <c r="D198" s="1" t="s">
        <v>497</v>
      </c>
      <c r="E198" t="s">
        <v>268</v>
      </c>
      <c r="F198" s="2">
        <v>43846</v>
      </c>
      <c r="G198" s="1" t="s">
        <v>0</v>
      </c>
      <c r="H198" s="1" t="s">
        <v>509</v>
      </c>
      <c r="I198" s="1" t="s">
        <v>57</v>
      </c>
      <c r="J198">
        <v>24072</v>
      </c>
      <c r="K198" s="2">
        <v>43537</v>
      </c>
      <c r="L198" s="1" t="s">
        <v>25</v>
      </c>
    </row>
    <row r="199" spans="1:12" x14ac:dyDescent="0.25">
      <c r="A199" s="1" t="s">
        <v>101</v>
      </c>
      <c r="B199">
        <v>2000001570</v>
      </c>
      <c r="D199" s="1" t="s">
        <v>508</v>
      </c>
      <c r="E199" t="s">
        <v>472</v>
      </c>
      <c r="F199" s="2">
        <v>43846</v>
      </c>
      <c r="G199" s="1" t="s">
        <v>0</v>
      </c>
      <c r="H199" s="1" t="s">
        <v>40</v>
      </c>
      <c r="I199" s="1" t="s">
        <v>23</v>
      </c>
      <c r="J199">
        <v>5550</v>
      </c>
      <c r="K199" s="2">
        <v>43469</v>
      </c>
      <c r="L199" s="1" t="s">
        <v>25</v>
      </c>
    </row>
    <row r="200" spans="1:12" x14ac:dyDescent="0.25">
      <c r="A200" s="1" t="s">
        <v>83</v>
      </c>
      <c r="B200">
        <v>2000001575</v>
      </c>
      <c r="C200">
        <v>13</v>
      </c>
      <c r="D200" s="1" t="s">
        <v>497</v>
      </c>
      <c r="E200" t="s">
        <v>390</v>
      </c>
      <c r="F200" s="2">
        <v>43846</v>
      </c>
      <c r="G200" s="1" t="s">
        <v>0</v>
      </c>
      <c r="H200" s="1" t="s">
        <v>47</v>
      </c>
      <c r="I200" s="1" t="s">
        <v>57</v>
      </c>
      <c r="J200">
        <v>10938</v>
      </c>
      <c r="K200" s="2">
        <v>43628</v>
      </c>
      <c r="L200" s="1" t="s">
        <v>25</v>
      </c>
    </row>
    <row r="201" spans="1:12" x14ac:dyDescent="0.25">
      <c r="A201" s="1" t="s">
        <v>128</v>
      </c>
      <c r="B201">
        <v>2000001579</v>
      </c>
      <c r="C201">
        <v>3</v>
      </c>
      <c r="D201" s="1" t="s">
        <v>55</v>
      </c>
      <c r="E201">
        <v>2280038722</v>
      </c>
      <c r="F201" s="2">
        <v>43846</v>
      </c>
      <c r="G201" s="1" t="s">
        <v>0</v>
      </c>
      <c r="H201" s="1" t="s">
        <v>406</v>
      </c>
      <c r="I201" s="1" t="s">
        <v>57</v>
      </c>
      <c r="J201">
        <v>2789</v>
      </c>
      <c r="K201" s="2">
        <v>43661</v>
      </c>
      <c r="L201" s="1" t="s">
        <v>25</v>
      </c>
    </row>
    <row r="202" spans="1:12" x14ac:dyDescent="0.25">
      <c r="A202" s="1" t="s">
        <v>128</v>
      </c>
      <c r="B202">
        <v>2000001583</v>
      </c>
      <c r="D202" s="1" t="s">
        <v>512</v>
      </c>
      <c r="E202">
        <v>2.4142025629033999E+18</v>
      </c>
      <c r="F202" s="2">
        <v>43846</v>
      </c>
      <c r="G202" s="1" t="s">
        <v>0</v>
      </c>
      <c r="H202" s="1" t="s">
        <v>22</v>
      </c>
      <c r="I202" s="1"/>
      <c r="J202">
        <v>14025</v>
      </c>
      <c r="K202" s="2">
        <v>43760</v>
      </c>
      <c r="L202" s="1" t="s">
        <v>25</v>
      </c>
    </row>
    <row r="203" spans="1:12" x14ac:dyDescent="0.25">
      <c r="A203" s="1" t="s">
        <v>50</v>
      </c>
      <c r="B203">
        <v>2000001589</v>
      </c>
      <c r="D203" s="1" t="s">
        <v>506</v>
      </c>
      <c r="E203" t="s">
        <v>165</v>
      </c>
      <c r="F203" s="2">
        <v>43846</v>
      </c>
      <c r="G203" s="1" t="s">
        <v>0</v>
      </c>
      <c r="H203" s="1" t="s">
        <v>56</v>
      </c>
      <c r="I203" s="1" t="s">
        <v>23</v>
      </c>
      <c r="J203">
        <v>1112</v>
      </c>
      <c r="K203" s="2">
        <v>43488</v>
      </c>
      <c r="L203" s="1" t="s">
        <v>25</v>
      </c>
    </row>
    <row r="204" spans="1:12" x14ac:dyDescent="0.25">
      <c r="A204" s="1" t="s">
        <v>48</v>
      </c>
      <c r="B204">
        <v>2000001598</v>
      </c>
      <c r="D204" s="1" t="s">
        <v>508</v>
      </c>
      <c r="E204">
        <v>2.9992015408021002E+18</v>
      </c>
      <c r="F204" s="2">
        <v>43846</v>
      </c>
      <c r="G204" s="1" t="s">
        <v>0</v>
      </c>
      <c r="H204" s="1" t="s">
        <v>40</v>
      </c>
      <c r="I204" s="1" t="s">
        <v>23</v>
      </c>
      <c r="J204">
        <v>4302</v>
      </c>
      <c r="K204" s="2">
        <v>43770</v>
      </c>
      <c r="L204" s="1" t="s">
        <v>25</v>
      </c>
    </row>
    <row r="205" spans="1:12" x14ac:dyDescent="0.25">
      <c r="A205" s="1" t="s">
        <v>54</v>
      </c>
      <c r="B205">
        <v>2000001604</v>
      </c>
      <c r="C205">
        <v>13</v>
      </c>
      <c r="D205" s="1" t="s">
        <v>497</v>
      </c>
      <c r="E205" t="s">
        <v>193</v>
      </c>
      <c r="F205" s="2">
        <v>43846</v>
      </c>
      <c r="G205" s="1" t="s">
        <v>0</v>
      </c>
      <c r="H205" s="1" t="s">
        <v>35</v>
      </c>
      <c r="I205" s="1" t="s">
        <v>57</v>
      </c>
      <c r="J205">
        <v>21875</v>
      </c>
      <c r="K205" s="2">
        <v>43507</v>
      </c>
      <c r="L205" s="1" t="s">
        <v>25</v>
      </c>
    </row>
  </sheetData>
  <mergeCells count="3">
    <mergeCell ref="N4:O4"/>
    <mergeCell ref="N14:S14"/>
    <mergeCell ref="N32:S32"/>
  </mergeCells>
  <phoneticPr fontId="2" type="noConversion"/>
  <pageMargins left="0.7" right="0.7" top="0.75" bottom="0.75" header="0.3" footer="0.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9B49D-F27E-42E0-AE93-2A5668B2F22A}">
  <dimension ref="A1:X35"/>
  <sheetViews>
    <sheetView topLeftCell="G1" workbookViewId="0">
      <pane ySplit="1" topLeftCell="A17" activePane="bottomLeft" state="frozen"/>
      <selection pane="bottomLeft" activeCell="M29" sqref="M29"/>
    </sheetView>
  </sheetViews>
  <sheetFormatPr defaultRowHeight="15" x14ac:dyDescent="0.25"/>
  <cols>
    <col min="1" max="1" width="16.42578125" bestFit="1" customWidth="1"/>
    <col min="2" max="2" width="18.7109375" bestFit="1" customWidth="1"/>
    <col min="3" max="3" width="15.42578125" bestFit="1" customWidth="1"/>
    <col min="4" max="4" width="27.28515625" bestFit="1" customWidth="1"/>
    <col min="5" max="5" width="15.85546875" bestFit="1" customWidth="1"/>
    <col min="6" max="6" width="15.42578125" bestFit="1" customWidth="1"/>
    <col min="7" max="7" width="17.42578125" bestFit="1" customWidth="1"/>
    <col min="9" max="9" width="15.28515625" bestFit="1" customWidth="1"/>
    <col min="10" max="10" width="21.85546875" bestFit="1" customWidth="1"/>
  </cols>
  <sheetData>
    <row r="1" spans="1:24" x14ac:dyDescent="0.25">
      <c r="A1" s="1" t="s">
        <v>502</v>
      </c>
      <c r="B1" s="1" t="s">
        <v>514</v>
      </c>
      <c r="C1" s="1" t="s">
        <v>17</v>
      </c>
      <c r="D1" s="1" t="s">
        <v>515</v>
      </c>
      <c r="E1" s="1" t="s">
        <v>516</v>
      </c>
      <c r="F1" t="s">
        <v>822</v>
      </c>
      <c r="G1" t="s">
        <v>823</v>
      </c>
      <c r="I1" s="16"/>
      <c r="J1" s="17"/>
      <c r="K1" s="17"/>
      <c r="L1" s="17"/>
      <c r="M1" s="17"/>
      <c r="N1" s="17"/>
      <c r="O1" s="17"/>
      <c r="P1" s="17"/>
      <c r="Q1" s="17"/>
      <c r="R1" s="17"/>
      <c r="S1" s="17"/>
      <c r="T1" s="17"/>
      <c r="U1" s="17"/>
      <c r="V1" s="17"/>
      <c r="W1" s="17"/>
      <c r="X1" s="18"/>
    </row>
    <row r="2" spans="1:24" x14ac:dyDescent="0.25">
      <c r="A2" s="1">
        <v>2</v>
      </c>
      <c r="B2" s="1" t="s">
        <v>27</v>
      </c>
      <c r="C2" s="1" t="s">
        <v>25</v>
      </c>
      <c r="D2" s="1" t="s">
        <v>517</v>
      </c>
      <c r="E2" s="2">
        <v>43755</v>
      </c>
      <c r="F2">
        <v>2019</v>
      </c>
      <c r="G2" s="1" t="s">
        <v>824</v>
      </c>
      <c r="I2" s="22"/>
      <c r="J2" s="19"/>
      <c r="K2" s="19"/>
      <c r="L2" s="19"/>
      <c r="M2" s="19"/>
      <c r="N2" s="19"/>
      <c r="O2" s="19"/>
      <c r="P2" s="19"/>
      <c r="Q2" s="19"/>
      <c r="R2" s="19"/>
      <c r="S2" s="19"/>
      <c r="T2" s="19"/>
      <c r="U2" s="19"/>
      <c r="V2" s="19"/>
      <c r="W2" s="19"/>
      <c r="X2" s="23"/>
    </row>
    <row r="3" spans="1:24" x14ac:dyDescent="0.25">
      <c r="A3" s="1">
        <v>2</v>
      </c>
      <c r="B3" s="1" t="s">
        <v>27</v>
      </c>
      <c r="C3" s="1" t="s">
        <v>25</v>
      </c>
      <c r="D3" s="1"/>
      <c r="E3" s="2">
        <v>43755</v>
      </c>
      <c r="F3">
        <v>2019</v>
      </c>
      <c r="G3" s="1" t="s">
        <v>824</v>
      </c>
      <c r="I3" s="22"/>
      <c r="J3" s="19"/>
      <c r="K3" s="19"/>
      <c r="L3" s="19"/>
      <c r="M3" s="19"/>
      <c r="N3" s="19"/>
      <c r="O3" s="19"/>
      <c r="P3" s="19"/>
      <c r="Q3" s="19"/>
      <c r="R3" s="19"/>
      <c r="S3" s="19"/>
      <c r="T3" s="19"/>
      <c r="U3" s="19"/>
      <c r="V3" s="19"/>
      <c r="W3" s="19"/>
      <c r="X3" s="23"/>
    </row>
    <row r="4" spans="1:24" ht="15.75" thickBot="1" x14ac:dyDescent="0.3">
      <c r="A4" s="1">
        <v>2</v>
      </c>
      <c r="B4" s="1" t="s">
        <v>27</v>
      </c>
      <c r="C4" s="1" t="s">
        <v>25</v>
      </c>
      <c r="D4" s="1" t="s">
        <v>518</v>
      </c>
      <c r="E4" s="2">
        <v>43823</v>
      </c>
      <c r="F4">
        <v>2019</v>
      </c>
      <c r="G4" s="1" t="s">
        <v>825</v>
      </c>
      <c r="I4" s="22"/>
      <c r="J4" s="19"/>
      <c r="K4" s="19"/>
      <c r="L4" s="19"/>
      <c r="M4" s="19"/>
      <c r="N4" s="19"/>
      <c r="O4" s="19"/>
      <c r="P4" s="19"/>
      <c r="Q4" s="19"/>
      <c r="R4" s="19"/>
      <c r="S4" s="19"/>
      <c r="T4" s="19"/>
      <c r="U4" s="19"/>
      <c r="V4" s="19"/>
      <c r="W4" s="19"/>
      <c r="X4" s="23"/>
    </row>
    <row r="5" spans="1:24" ht="15.75" thickBot="1" x14ac:dyDescent="0.3">
      <c r="A5" s="1">
        <v>2</v>
      </c>
      <c r="B5" s="1" t="s">
        <v>27</v>
      </c>
      <c r="C5" s="1" t="s">
        <v>25</v>
      </c>
      <c r="D5" s="1" t="s">
        <v>519</v>
      </c>
      <c r="E5" s="2">
        <v>43833</v>
      </c>
      <c r="F5">
        <v>2020</v>
      </c>
      <c r="G5" s="1" t="s">
        <v>826</v>
      </c>
      <c r="I5" s="30" t="s">
        <v>665</v>
      </c>
      <c r="J5" s="38" t="s">
        <v>821</v>
      </c>
      <c r="K5" s="19"/>
      <c r="L5" s="19"/>
      <c r="M5" s="19"/>
      <c r="N5" s="19"/>
      <c r="O5" s="19"/>
      <c r="P5" s="19"/>
      <c r="Q5" s="19"/>
      <c r="R5" s="19"/>
      <c r="S5" s="19"/>
      <c r="T5" s="19"/>
      <c r="U5" s="19"/>
      <c r="V5" s="19"/>
      <c r="W5" s="19"/>
      <c r="X5" s="23"/>
    </row>
    <row r="6" spans="1:24" x14ac:dyDescent="0.25">
      <c r="A6" s="1">
        <v>2</v>
      </c>
      <c r="B6" s="1" t="s">
        <v>27</v>
      </c>
      <c r="C6" s="1" t="s">
        <v>25</v>
      </c>
      <c r="D6" s="1" t="s">
        <v>520</v>
      </c>
      <c r="E6" s="2">
        <v>43838</v>
      </c>
      <c r="F6">
        <v>2020</v>
      </c>
      <c r="G6" s="1" t="s">
        <v>826</v>
      </c>
      <c r="I6" s="31" t="s">
        <v>98</v>
      </c>
      <c r="J6" s="35">
        <v>2</v>
      </c>
      <c r="K6" s="19"/>
      <c r="L6" s="19"/>
      <c r="M6" s="19"/>
      <c r="N6" s="19"/>
      <c r="O6" s="19"/>
      <c r="P6" s="19"/>
      <c r="Q6" s="19"/>
      <c r="R6" s="19"/>
      <c r="S6" s="19"/>
      <c r="T6" s="19"/>
      <c r="U6" s="19"/>
      <c r="V6" s="19"/>
      <c r="W6" s="19"/>
      <c r="X6" s="23"/>
    </row>
    <row r="7" spans="1:24" x14ac:dyDescent="0.25">
      <c r="A7" s="1">
        <v>2</v>
      </c>
      <c r="B7" s="1" t="s">
        <v>27</v>
      </c>
      <c r="C7" s="1" t="s">
        <v>25</v>
      </c>
      <c r="D7" s="1" t="s">
        <v>521</v>
      </c>
      <c r="E7" s="2">
        <v>43838</v>
      </c>
      <c r="F7">
        <v>2020</v>
      </c>
      <c r="G7" s="1" t="s">
        <v>826</v>
      </c>
      <c r="I7" s="32" t="s">
        <v>38</v>
      </c>
      <c r="J7" s="36">
        <v>2</v>
      </c>
      <c r="K7" s="19"/>
      <c r="L7" s="19"/>
      <c r="M7" s="19"/>
      <c r="N7" s="19"/>
      <c r="O7" s="19"/>
      <c r="P7" s="19"/>
      <c r="Q7" s="19"/>
      <c r="R7" s="19"/>
      <c r="S7" s="19"/>
      <c r="T7" s="19"/>
      <c r="U7" s="19"/>
      <c r="V7" s="19"/>
      <c r="W7" s="19"/>
      <c r="X7" s="23"/>
    </row>
    <row r="8" spans="1:24" x14ac:dyDescent="0.25">
      <c r="A8" s="1">
        <v>2</v>
      </c>
      <c r="B8" s="1" t="s">
        <v>27</v>
      </c>
      <c r="C8" s="1" t="s">
        <v>25</v>
      </c>
      <c r="D8" s="1" t="s">
        <v>522</v>
      </c>
      <c r="E8" s="2">
        <v>43839</v>
      </c>
      <c r="F8">
        <v>2020</v>
      </c>
      <c r="G8" s="1" t="s">
        <v>826</v>
      </c>
      <c r="I8" s="32" t="s">
        <v>52</v>
      </c>
      <c r="J8" s="36">
        <v>3</v>
      </c>
      <c r="K8" s="19"/>
      <c r="L8" s="19"/>
      <c r="M8" s="19"/>
      <c r="N8" s="19"/>
      <c r="O8" s="19"/>
      <c r="P8" s="19"/>
      <c r="Q8" s="19"/>
      <c r="R8" s="19"/>
      <c r="S8" s="19"/>
      <c r="T8" s="19"/>
      <c r="U8" s="19"/>
      <c r="V8" s="19"/>
      <c r="W8" s="19"/>
      <c r="X8" s="23"/>
    </row>
    <row r="9" spans="1:24" x14ac:dyDescent="0.25">
      <c r="A9" s="1">
        <v>1</v>
      </c>
      <c r="B9" s="1" t="s">
        <v>20</v>
      </c>
      <c r="C9" s="1" t="s">
        <v>25</v>
      </c>
      <c r="D9" s="1" t="s">
        <v>523</v>
      </c>
      <c r="E9" s="2">
        <v>43832</v>
      </c>
      <c r="F9">
        <v>2020</v>
      </c>
      <c r="G9" s="1" t="s">
        <v>826</v>
      </c>
      <c r="I9" s="32" t="s">
        <v>241</v>
      </c>
      <c r="J9" s="36">
        <v>3</v>
      </c>
      <c r="K9" s="19"/>
      <c r="L9" s="19"/>
      <c r="M9" s="19"/>
      <c r="N9" s="19"/>
      <c r="O9" s="19"/>
      <c r="P9" s="19"/>
      <c r="Q9" s="19"/>
      <c r="R9" s="19"/>
      <c r="S9" s="19"/>
      <c r="T9" s="19"/>
      <c r="U9" s="19"/>
      <c r="V9" s="19"/>
      <c r="W9" s="19"/>
      <c r="X9" s="23"/>
    </row>
    <row r="10" spans="1:24" x14ac:dyDescent="0.25">
      <c r="A10" s="1">
        <v>1</v>
      </c>
      <c r="B10" s="1" t="s">
        <v>20</v>
      </c>
      <c r="C10" s="1" t="s">
        <v>25</v>
      </c>
      <c r="D10" s="1" t="s">
        <v>524</v>
      </c>
      <c r="E10" s="2">
        <v>43833</v>
      </c>
      <c r="F10">
        <v>2020</v>
      </c>
      <c r="G10" s="1" t="s">
        <v>826</v>
      </c>
      <c r="I10" s="32" t="s">
        <v>55</v>
      </c>
      <c r="J10" s="36">
        <v>4</v>
      </c>
      <c r="K10" s="19"/>
      <c r="L10" s="19"/>
      <c r="M10" s="19"/>
      <c r="N10" s="19"/>
      <c r="O10" s="19"/>
      <c r="P10" s="19"/>
      <c r="Q10" s="19"/>
      <c r="R10" s="19"/>
      <c r="S10" s="19"/>
      <c r="T10" s="19"/>
      <c r="U10" s="19"/>
      <c r="V10" s="19"/>
      <c r="W10" s="19"/>
      <c r="X10" s="23"/>
    </row>
    <row r="11" spans="1:24" x14ac:dyDescent="0.25">
      <c r="A11" s="1">
        <v>1</v>
      </c>
      <c r="B11" s="1" t="s">
        <v>20</v>
      </c>
      <c r="C11" s="1" t="s">
        <v>25</v>
      </c>
      <c r="D11" s="1" t="s">
        <v>524</v>
      </c>
      <c r="E11" s="2">
        <v>43836</v>
      </c>
      <c r="F11">
        <v>2020</v>
      </c>
      <c r="G11" s="1" t="s">
        <v>826</v>
      </c>
      <c r="I11" s="32" t="s">
        <v>76</v>
      </c>
      <c r="J11" s="36">
        <v>4</v>
      </c>
      <c r="K11" s="19"/>
      <c r="L11" s="19"/>
      <c r="M11" s="19"/>
      <c r="N11" s="19"/>
      <c r="O11" s="19"/>
      <c r="P11" s="19"/>
      <c r="Q11" s="19"/>
      <c r="R11" s="19"/>
      <c r="S11" s="19"/>
      <c r="T11" s="19"/>
      <c r="U11" s="19"/>
      <c r="V11" s="19"/>
      <c r="W11" s="19"/>
      <c r="X11" s="23"/>
    </row>
    <row r="12" spans="1:24" x14ac:dyDescent="0.25">
      <c r="A12" s="1">
        <v>1</v>
      </c>
      <c r="B12" s="1" t="s">
        <v>20</v>
      </c>
      <c r="C12" s="1" t="s">
        <v>25</v>
      </c>
      <c r="D12" s="1" t="s">
        <v>524</v>
      </c>
      <c r="E12" s="2">
        <v>43837</v>
      </c>
      <c r="F12">
        <v>2020</v>
      </c>
      <c r="G12" s="1" t="s">
        <v>826</v>
      </c>
      <c r="I12" s="32" t="s">
        <v>65</v>
      </c>
      <c r="J12" s="36">
        <v>4</v>
      </c>
      <c r="K12" s="19"/>
      <c r="L12" s="19"/>
      <c r="M12" s="19"/>
      <c r="N12" s="19"/>
      <c r="O12" s="19"/>
      <c r="P12" s="19"/>
      <c r="Q12" s="19"/>
      <c r="R12" s="19"/>
      <c r="S12" s="19"/>
      <c r="T12" s="19"/>
      <c r="U12" s="19"/>
      <c r="V12" s="19"/>
      <c r="W12" s="19"/>
      <c r="X12" s="23"/>
    </row>
    <row r="13" spans="1:24" x14ac:dyDescent="0.25">
      <c r="A13" s="1">
        <v>1</v>
      </c>
      <c r="B13" s="1" t="s">
        <v>20</v>
      </c>
      <c r="C13" s="1" t="s">
        <v>25</v>
      </c>
      <c r="D13" s="1" t="s">
        <v>524</v>
      </c>
      <c r="E13" s="2">
        <v>43838</v>
      </c>
      <c r="F13">
        <v>2020</v>
      </c>
      <c r="G13" s="1" t="s">
        <v>826</v>
      </c>
      <c r="I13" s="32" t="s">
        <v>20</v>
      </c>
      <c r="J13" s="36">
        <v>5</v>
      </c>
      <c r="K13" s="19"/>
      <c r="L13" s="19"/>
      <c r="M13" s="19"/>
      <c r="N13" s="19"/>
      <c r="O13" s="19"/>
      <c r="P13" s="19"/>
      <c r="Q13" s="19"/>
      <c r="R13" s="19"/>
      <c r="S13" s="19"/>
      <c r="T13" s="19"/>
      <c r="U13" s="19"/>
      <c r="V13" s="19"/>
      <c r="W13" s="19"/>
      <c r="X13" s="23"/>
    </row>
    <row r="14" spans="1:24" ht="15.75" thickBot="1" x14ac:dyDescent="0.3">
      <c r="A14" s="1">
        <v>3</v>
      </c>
      <c r="B14" s="1" t="s">
        <v>55</v>
      </c>
      <c r="C14" s="1" t="s">
        <v>25</v>
      </c>
      <c r="D14" s="1" t="s">
        <v>522</v>
      </c>
      <c r="E14" s="2">
        <v>43843</v>
      </c>
      <c r="F14">
        <v>2020</v>
      </c>
      <c r="G14" s="1" t="s">
        <v>826</v>
      </c>
      <c r="I14" s="33" t="s">
        <v>27</v>
      </c>
      <c r="J14" s="36">
        <v>7</v>
      </c>
      <c r="K14" s="19"/>
      <c r="L14" s="19"/>
      <c r="M14" s="19"/>
      <c r="N14" s="19"/>
      <c r="O14" s="19"/>
      <c r="P14" s="19"/>
      <c r="Q14" s="19"/>
      <c r="R14" s="19"/>
      <c r="S14" s="19"/>
      <c r="T14" s="19"/>
      <c r="U14" s="19"/>
      <c r="V14" s="19"/>
      <c r="W14" s="19"/>
      <c r="X14" s="23"/>
    </row>
    <row r="15" spans="1:24" ht="15.75" thickBot="1" x14ac:dyDescent="0.3">
      <c r="A15" s="1">
        <v>3</v>
      </c>
      <c r="B15" s="1" t="s">
        <v>55</v>
      </c>
      <c r="C15" s="1" t="s">
        <v>25</v>
      </c>
      <c r="D15" s="1" t="s">
        <v>525</v>
      </c>
      <c r="E15" s="2">
        <v>43843</v>
      </c>
      <c r="F15">
        <v>2020</v>
      </c>
      <c r="G15" s="1" t="s">
        <v>826</v>
      </c>
      <c r="I15" s="34" t="s">
        <v>667</v>
      </c>
      <c r="J15" s="37">
        <v>34</v>
      </c>
      <c r="K15" s="19"/>
      <c r="L15" s="19"/>
      <c r="M15" s="19"/>
      <c r="N15" s="19"/>
      <c r="O15" s="19"/>
      <c r="P15" s="19"/>
      <c r="Q15" s="19"/>
      <c r="R15" s="19"/>
      <c r="S15" s="19"/>
      <c r="T15" s="19"/>
      <c r="U15" s="19"/>
      <c r="V15" s="19"/>
      <c r="W15" s="19"/>
      <c r="X15" s="23"/>
    </row>
    <row r="16" spans="1:24" x14ac:dyDescent="0.25">
      <c r="A16" s="1">
        <v>3</v>
      </c>
      <c r="B16" s="1" t="s">
        <v>55</v>
      </c>
      <c r="C16" s="1" t="s">
        <v>25</v>
      </c>
      <c r="D16" s="1" t="s">
        <v>524</v>
      </c>
      <c r="E16" s="2">
        <v>43839</v>
      </c>
      <c r="F16">
        <v>2020</v>
      </c>
      <c r="G16" s="1" t="s">
        <v>826</v>
      </c>
      <c r="I16" s="22"/>
      <c r="J16" s="19"/>
      <c r="K16" s="19"/>
      <c r="L16" s="19"/>
      <c r="M16" s="19"/>
      <c r="N16" s="19"/>
      <c r="O16" s="19"/>
      <c r="P16" s="19"/>
      <c r="Q16" s="19"/>
      <c r="R16" s="19"/>
      <c r="S16" s="19"/>
      <c r="T16" s="19"/>
      <c r="U16" s="19"/>
      <c r="V16" s="19"/>
      <c r="W16" s="19"/>
      <c r="X16" s="23"/>
    </row>
    <row r="17" spans="1:24" x14ac:dyDescent="0.25">
      <c r="A17" s="1">
        <v>3</v>
      </c>
      <c r="B17" s="1" t="s">
        <v>55</v>
      </c>
      <c r="C17" s="1" t="s">
        <v>25</v>
      </c>
      <c r="D17" s="1"/>
      <c r="E17" s="2">
        <v>43840</v>
      </c>
      <c r="F17">
        <v>2020</v>
      </c>
      <c r="G17" s="1" t="s">
        <v>826</v>
      </c>
      <c r="I17" s="22"/>
      <c r="J17" s="19"/>
      <c r="K17" s="19"/>
      <c r="L17" s="19"/>
      <c r="M17" s="19"/>
      <c r="N17" s="19"/>
      <c r="O17" s="19"/>
      <c r="P17" s="19"/>
      <c r="Q17" s="19"/>
      <c r="R17" s="19"/>
      <c r="S17" s="19"/>
      <c r="T17" s="19"/>
      <c r="U17" s="19"/>
      <c r="V17" s="19"/>
      <c r="W17" s="19"/>
      <c r="X17" s="23"/>
    </row>
    <row r="18" spans="1:24" x14ac:dyDescent="0.25">
      <c r="A18" s="1">
        <v>6</v>
      </c>
      <c r="B18" s="1" t="s">
        <v>76</v>
      </c>
      <c r="C18" s="1" t="s">
        <v>25</v>
      </c>
      <c r="D18" s="1" t="s">
        <v>526</v>
      </c>
      <c r="E18" s="2">
        <v>43833</v>
      </c>
      <c r="F18">
        <v>2020</v>
      </c>
      <c r="G18" s="1" t="s">
        <v>826</v>
      </c>
      <c r="I18" s="22"/>
      <c r="J18" s="19"/>
      <c r="K18" s="19"/>
      <c r="L18" s="19"/>
      <c r="M18" s="19"/>
      <c r="N18" s="19"/>
      <c r="O18" s="19"/>
      <c r="P18" s="19"/>
      <c r="Q18" s="19"/>
      <c r="R18" s="19"/>
      <c r="S18" s="19"/>
      <c r="T18" s="19"/>
      <c r="U18" s="19"/>
      <c r="V18" s="19"/>
      <c r="W18" s="19"/>
      <c r="X18" s="23"/>
    </row>
    <row r="19" spans="1:24" x14ac:dyDescent="0.25">
      <c r="A19" s="1">
        <v>6</v>
      </c>
      <c r="B19" s="1" t="s">
        <v>76</v>
      </c>
      <c r="C19" s="1" t="s">
        <v>25</v>
      </c>
      <c r="D19" s="1"/>
      <c r="E19" s="2">
        <v>43838</v>
      </c>
      <c r="F19">
        <v>2020</v>
      </c>
      <c r="G19" s="1" t="s">
        <v>826</v>
      </c>
      <c r="I19" s="22"/>
      <c r="J19" s="19"/>
      <c r="K19" s="19"/>
      <c r="L19" s="19"/>
      <c r="M19" s="19"/>
      <c r="N19" s="19"/>
      <c r="O19" s="19"/>
      <c r="P19" s="19"/>
      <c r="Q19" s="19"/>
      <c r="R19" s="19"/>
      <c r="S19" s="19"/>
      <c r="T19" s="19"/>
      <c r="U19" s="19"/>
      <c r="V19" s="19"/>
      <c r="W19" s="19"/>
      <c r="X19" s="23"/>
    </row>
    <row r="20" spans="1:24" x14ac:dyDescent="0.25">
      <c r="A20" s="1">
        <v>6</v>
      </c>
      <c r="B20" s="1" t="s">
        <v>76</v>
      </c>
      <c r="C20" s="1" t="s">
        <v>25</v>
      </c>
      <c r="D20" s="1" t="s">
        <v>527</v>
      </c>
      <c r="E20" s="2">
        <v>43843</v>
      </c>
      <c r="F20">
        <v>2020</v>
      </c>
      <c r="G20" s="1" t="s">
        <v>826</v>
      </c>
      <c r="I20" s="22"/>
      <c r="J20" s="19"/>
      <c r="K20" s="19"/>
      <c r="L20" s="19"/>
      <c r="M20" s="19"/>
      <c r="N20" s="19"/>
      <c r="O20" s="19"/>
      <c r="P20" s="19"/>
      <c r="Q20" s="19"/>
      <c r="R20" s="19"/>
      <c r="S20" s="19"/>
      <c r="T20" s="19"/>
      <c r="U20" s="19"/>
      <c r="V20" s="19"/>
      <c r="W20" s="19"/>
      <c r="X20" s="23"/>
    </row>
    <row r="21" spans="1:24" ht="15.75" thickBot="1" x14ac:dyDescent="0.3">
      <c r="A21" s="1">
        <v>6</v>
      </c>
      <c r="B21" s="1" t="s">
        <v>76</v>
      </c>
      <c r="C21" s="1" t="s">
        <v>25</v>
      </c>
      <c r="D21" s="1"/>
      <c r="E21" s="2">
        <v>43839</v>
      </c>
      <c r="F21">
        <v>2020</v>
      </c>
      <c r="G21" s="1" t="s">
        <v>826</v>
      </c>
      <c r="I21" s="22"/>
      <c r="J21" s="19"/>
      <c r="K21" s="19"/>
      <c r="L21" s="19"/>
      <c r="M21" s="19"/>
      <c r="N21" s="19"/>
      <c r="O21" s="19"/>
      <c r="P21" s="19"/>
      <c r="Q21" s="19"/>
      <c r="R21" s="19"/>
      <c r="S21" s="19"/>
      <c r="T21" s="19"/>
      <c r="U21" s="19"/>
      <c r="V21" s="19"/>
      <c r="W21" s="19"/>
      <c r="X21" s="23"/>
    </row>
    <row r="22" spans="1:24" ht="15.75" thickBot="1" x14ac:dyDescent="0.3">
      <c r="A22" s="1">
        <v>4</v>
      </c>
      <c r="B22" s="1" t="s">
        <v>241</v>
      </c>
      <c r="C22" s="1" t="s">
        <v>25</v>
      </c>
      <c r="D22" s="1" t="s">
        <v>528</v>
      </c>
      <c r="E22" s="2">
        <v>43836</v>
      </c>
      <c r="F22">
        <v>2020</v>
      </c>
      <c r="G22" s="1" t="s">
        <v>826</v>
      </c>
      <c r="I22" s="30" t="s">
        <v>665</v>
      </c>
      <c r="J22" s="38" t="s">
        <v>821</v>
      </c>
      <c r="K22" s="19"/>
      <c r="L22" s="19"/>
      <c r="M22" s="19"/>
      <c r="N22" s="19"/>
      <c r="O22" s="19"/>
      <c r="P22" s="19"/>
      <c r="Q22" s="19"/>
      <c r="R22" s="19"/>
      <c r="S22" s="19"/>
      <c r="T22" s="19"/>
      <c r="U22" s="19"/>
      <c r="V22" s="19"/>
      <c r="W22" s="19"/>
      <c r="X22" s="23"/>
    </row>
    <row r="23" spans="1:24" x14ac:dyDescent="0.25">
      <c r="A23" s="1">
        <v>4</v>
      </c>
      <c r="B23" s="1" t="s">
        <v>241</v>
      </c>
      <c r="C23" s="1" t="s">
        <v>25</v>
      </c>
      <c r="D23" s="1"/>
      <c r="E23" s="2">
        <v>43850</v>
      </c>
      <c r="F23">
        <v>2020</v>
      </c>
      <c r="G23" s="1" t="s">
        <v>826</v>
      </c>
      <c r="I23" s="31">
        <v>2019</v>
      </c>
      <c r="J23" s="35">
        <v>3</v>
      </c>
      <c r="K23" s="19"/>
      <c r="L23" s="19"/>
      <c r="M23" s="19"/>
      <c r="N23" s="19"/>
      <c r="O23" s="19"/>
      <c r="P23" s="19"/>
      <c r="Q23" s="19"/>
      <c r="R23" s="19"/>
      <c r="S23" s="19"/>
      <c r="T23" s="19"/>
      <c r="U23" s="19"/>
      <c r="V23" s="19"/>
      <c r="W23" s="19"/>
      <c r="X23" s="23"/>
    </row>
    <row r="24" spans="1:24" ht="15.75" thickBot="1" x14ac:dyDescent="0.3">
      <c r="A24" s="1">
        <v>4</v>
      </c>
      <c r="B24" s="1" t="s">
        <v>241</v>
      </c>
      <c r="C24" s="1" t="s">
        <v>25</v>
      </c>
      <c r="D24" s="1" t="s">
        <v>529</v>
      </c>
      <c r="E24" s="2">
        <v>43850</v>
      </c>
      <c r="F24">
        <v>2020</v>
      </c>
      <c r="G24" s="1" t="s">
        <v>826</v>
      </c>
      <c r="I24" s="33">
        <v>2020</v>
      </c>
      <c r="J24" s="36">
        <v>31</v>
      </c>
      <c r="K24" s="19"/>
      <c r="L24" s="19"/>
      <c r="M24" s="19"/>
      <c r="N24" s="19"/>
      <c r="O24" s="19"/>
      <c r="P24" s="19"/>
      <c r="Q24" s="19"/>
      <c r="R24" s="19"/>
      <c r="S24" s="19"/>
      <c r="T24" s="19"/>
      <c r="U24" s="19"/>
      <c r="V24" s="19"/>
      <c r="W24" s="19"/>
      <c r="X24" s="23"/>
    </row>
    <row r="25" spans="1:24" ht="15.75" thickBot="1" x14ac:dyDescent="0.3">
      <c r="A25" s="1">
        <v>12</v>
      </c>
      <c r="B25" s="1" t="s">
        <v>65</v>
      </c>
      <c r="C25" s="1" t="s">
        <v>25</v>
      </c>
      <c r="D25" s="1" t="s">
        <v>530</v>
      </c>
      <c r="E25" s="2">
        <v>43851</v>
      </c>
      <c r="F25">
        <v>2020</v>
      </c>
      <c r="G25" s="1" t="s">
        <v>826</v>
      </c>
      <c r="I25" s="34" t="s">
        <v>667</v>
      </c>
      <c r="J25" s="37">
        <v>34</v>
      </c>
      <c r="K25" s="19"/>
      <c r="L25" s="19"/>
      <c r="M25" s="19"/>
      <c r="N25" s="19"/>
      <c r="O25" s="19"/>
      <c r="P25" s="19"/>
      <c r="Q25" s="19"/>
      <c r="R25" s="19"/>
      <c r="S25" s="19"/>
      <c r="T25" s="19"/>
      <c r="U25" s="19"/>
      <c r="V25" s="19"/>
      <c r="W25" s="19"/>
      <c r="X25" s="23"/>
    </row>
    <row r="26" spans="1:24" x14ac:dyDescent="0.25">
      <c r="A26" s="1">
        <v>12</v>
      </c>
      <c r="B26" s="1" t="s">
        <v>65</v>
      </c>
      <c r="C26" s="1" t="s">
        <v>25</v>
      </c>
      <c r="D26" s="1" t="s">
        <v>531</v>
      </c>
      <c r="E26" s="2">
        <v>43851</v>
      </c>
      <c r="F26">
        <v>2020</v>
      </c>
      <c r="G26" s="1" t="s">
        <v>826</v>
      </c>
      <c r="I26" s="22"/>
      <c r="J26" s="19"/>
      <c r="K26" s="19"/>
      <c r="L26" s="19"/>
      <c r="M26" s="19"/>
      <c r="N26" s="19"/>
      <c r="O26" s="19"/>
      <c r="P26" s="19"/>
      <c r="Q26" s="19"/>
      <c r="R26" s="19"/>
      <c r="S26" s="19"/>
      <c r="T26" s="19"/>
      <c r="U26" s="19"/>
      <c r="V26" s="19"/>
      <c r="W26" s="19"/>
      <c r="X26" s="23"/>
    </row>
    <row r="27" spans="1:24" x14ac:dyDescent="0.25">
      <c r="A27" s="1">
        <v>12</v>
      </c>
      <c r="B27" s="1" t="s">
        <v>65</v>
      </c>
      <c r="C27" s="1" t="s">
        <v>25</v>
      </c>
      <c r="D27" s="1" t="s">
        <v>522</v>
      </c>
      <c r="E27" s="2">
        <v>43851</v>
      </c>
      <c r="F27">
        <v>2020</v>
      </c>
      <c r="G27" s="1" t="s">
        <v>826</v>
      </c>
      <c r="I27" s="22"/>
      <c r="J27" s="19"/>
      <c r="K27" s="19"/>
      <c r="L27" s="19"/>
      <c r="M27" s="19"/>
      <c r="N27" s="19"/>
      <c r="O27" s="19"/>
      <c r="P27" s="19"/>
      <c r="Q27" s="19"/>
      <c r="R27" s="19"/>
      <c r="S27" s="19"/>
      <c r="T27" s="19"/>
      <c r="U27" s="19"/>
      <c r="V27" s="19"/>
      <c r="W27" s="19"/>
      <c r="X27" s="23"/>
    </row>
    <row r="28" spans="1:24" x14ac:dyDescent="0.25">
      <c r="A28" s="1">
        <v>12</v>
      </c>
      <c r="B28" s="1" t="s">
        <v>65</v>
      </c>
      <c r="C28" s="1" t="s">
        <v>25</v>
      </c>
      <c r="D28" s="1" t="s">
        <v>522</v>
      </c>
      <c r="E28" s="2">
        <v>43852</v>
      </c>
      <c r="F28">
        <v>2020</v>
      </c>
      <c r="G28" s="1" t="s">
        <v>826</v>
      </c>
      <c r="I28" s="78" t="s">
        <v>827</v>
      </c>
      <c r="J28" s="79"/>
      <c r="K28" s="19"/>
      <c r="L28" s="19"/>
      <c r="M28" s="19"/>
      <c r="N28" s="19"/>
      <c r="O28" s="19"/>
      <c r="P28" s="19"/>
      <c r="Q28" s="19"/>
      <c r="R28" s="19"/>
      <c r="S28" s="19"/>
      <c r="T28" s="19"/>
      <c r="U28" s="19"/>
      <c r="V28" s="19"/>
      <c r="W28" s="19"/>
      <c r="X28" s="23"/>
    </row>
    <row r="29" spans="1:24" x14ac:dyDescent="0.25">
      <c r="A29" s="1">
        <v>9</v>
      </c>
      <c r="B29" s="1" t="s">
        <v>52</v>
      </c>
      <c r="C29" s="1" t="s">
        <v>25</v>
      </c>
      <c r="D29" s="1" t="s">
        <v>532</v>
      </c>
      <c r="E29" s="2">
        <v>43843</v>
      </c>
      <c r="F29">
        <v>2020</v>
      </c>
      <c r="G29" s="1" t="s">
        <v>826</v>
      </c>
      <c r="I29" s="28">
        <f>I23</f>
        <v>2019</v>
      </c>
      <c r="J29" s="6">
        <f>I24</f>
        <v>2020</v>
      </c>
      <c r="K29" s="19"/>
      <c r="L29" s="19"/>
      <c r="M29" s="19"/>
      <c r="N29" s="19"/>
      <c r="O29" s="19"/>
      <c r="P29" s="19"/>
      <c r="Q29" s="19"/>
      <c r="R29" s="19"/>
      <c r="S29" s="19"/>
      <c r="T29" s="19"/>
      <c r="U29" s="19"/>
      <c r="V29" s="19"/>
      <c r="W29" s="19"/>
      <c r="X29" s="23">
        <v>2</v>
      </c>
    </row>
    <row r="30" spans="1:24" x14ac:dyDescent="0.25">
      <c r="A30" s="1">
        <v>9</v>
      </c>
      <c r="B30" s="1" t="s">
        <v>52</v>
      </c>
      <c r="C30" s="1" t="s">
        <v>25</v>
      </c>
      <c r="D30" s="1" t="s">
        <v>532</v>
      </c>
      <c r="E30" s="2">
        <v>43839</v>
      </c>
      <c r="F30">
        <v>2020</v>
      </c>
      <c r="G30" s="1" t="s">
        <v>826</v>
      </c>
      <c r="I30" s="28">
        <f>GETPIVOTDATA("[Measures].[Count of meeting_date]",$I$22,"[Meeting_list].[Meeting Year]","[Meeting_list].[Meeting Year].&amp;[2019]")</f>
        <v>3</v>
      </c>
      <c r="J30" s="6">
        <f>GETPIVOTDATA("[Measures].[Count of meeting_date]",$I$22,"[Meeting_list].[Meeting Year]","[Meeting_list].[Meeting Year].&amp;[2020]")</f>
        <v>31</v>
      </c>
      <c r="K30" s="19"/>
      <c r="L30" s="19"/>
      <c r="M30" s="19"/>
      <c r="N30" s="19"/>
      <c r="O30" s="19"/>
      <c r="P30" s="19"/>
      <c r="Q30" s="19"/>
      <c r="R30" s="19"/>
      <c r="S30" s="19"/>
      <c r="T30" s="19"/>
      <c r="U30" s="19"/>
      <c r="V30" s="19"/>
      <c r="W30" s="19"/>
      <c r="X30" s="23"/>
    </row>
    <row r="31" spans="1:24" x14ac:dyDescent="0.25">
      <c r="A31" s="1">
        <v>9</v>
      </c>
      <c r="B31" s="1" t="s">
        <v>52</v>
      </c>
      <c r="C31" s="1" t="s">
        <v>25</v>
      </c>
      <c r="D31" s="1" t="s">
        <v>532</v>
      </c>
      <c r="E31" s="2">
        <v>43851</v>
      </c>
      <c r="F31">
        <v>2020</v>
      </c>
      <c r="G31" s="1" t="s">
        <v>826</v>
      </c>
      <c r="I31" s="22"/>
      <c r="J31" s="19"/>
      <c r="K31" s="19"/>
      <c r="L31" s="19"/>
      <c r="M31" s="19"/>
      <c r="N31" s="19"/>
      <c r="O31" s="19"/>
      <c r="P31" s="19"/>
      <c r="Q31" s="19"/>
      <c r="R31" s="19"/>
      <c r="S31" s="19"/>
      <c r="T31" s="19"/>
      <c r="U31" s="19"/>
      <c r="V31" s="19"/>
      <c r="W31" s="19"/>
      <c r="X31" s="23"/>
    </row>
    <row r="32" spans="1:24" ht="15.75" thickBot="1" x14ac:dyDescent="0.3">
      <c r="A32" s="1">
        <v>11</v>
      </c>
      <c r="B32" s="1" t="s">
        <v>98</v>
      </c>
      <c r="C32" s="1" t="s">
        <v>25</v>
      </c>
      <c r="D32" s="1" t="s">
        <v>532</v>
      </c>
      <c r="E32" s="2">
        <v>43852</v>
      </c>
      <c r="F32">
        <v>2020</v>
      </c>
      <c r="G32" s="1" t="s">
        <v>826</v>
      </c>
      <c r="I32" s="25"/>
      <c r="J32" s="26"/>
      <c r="K32" s="26"/>
      <c r="L32" s="26"/>
      <c r="M32" s="26"/>
      <c r="N32" s="26"/>
      <c r="O32" s="26"/>
      <c r="P32" s="26"/>
      <c r="Q32" s="26"/>
      <c r="R32" s="26"/>
      <c r="S32" s="26"/>
      <c r="T32" s="26"/>
      <c r="U32" s="26"/>
      <c r="V32" s="26"/>
      <c r="W32" s="26"/>
      <c r="X32" s="27"/>
    </row>
    <row r="33" spans="1:7" x14ac:dyDescent="0.25">
      <c r="A33" s="1">
        <v>11</v>
      </c>
      <c r="B33" s="1" t="s">
        <v>98</v>
      </c>
      <c r="C33" s="1" t="s">
        <v>25</v>
      </c>
      <c r="D33" s="1"/>
      <c r="E33" s="2">
        <v>43850</v>
      </c>
      <c r="F33">
        <v>2020</v>
      </c>
      <c r="G33" s="1" t="s">
        <v>826</v>
      </c>
    </row>
    <row r="34" spans="1:7" x14ac:dyDescent="0.25">
      <c r="A34" s="1">
        <v>10</v>
      </c>
      <c r="B34" s="1" t="s">
        <v>38</v>
      </c>
      <c r="C34" s="1" t="s">
        <v>25</v>
      </c>
      <c r="D34" s="1" t="s">
        <v>532</v>
      </c>
      <c r="E34" s="2">
        <v>43852</v>
      </c>
      <c r="F34">
        <v>2020</v>
      </c>
      <c r="G34" s="1" t="s">
        <v>826</v>
      </c>
    </row>
    <row r="35" spans="1:7" x14ac:dyDescent="0.25">
      <c r="A35" s="1">
        <v>10</v>
      </c>
      <c r="B35" s="1" t="s">
        <v>38</v>
      </c>
      <c r="C35" s="1" t="s">
        <v>25</v>
      </c>
      <c r="D35" s="1" t="s">
        <v>531</v>
      </c>
      <c r="E35" s="2">
        <v>43843</v>
      </c>
      <c r="F35">
        <v>2020</v>
      </c>
      <c r="G35" s="1" t="s">
        <v>826</v>
      </c>
    </row>
  </sheetData>
  <mergeCells count="1">
    <mergeCell ref="I28:J28"/>
  </mergeCells>
  <phoneticPr fontId="2" type="noConversion"/>
  <pageMargins left="0.7" right="0.7" top="0.75" bottom="0.75" header="0.3" footer="0.3"/>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0 d 8 4 e 4 4 0 - 3 d 9 4 - 4 e a 5 - b 6 f d - 0 4 4 3 f b c 1 0 8 2 7 "   x m l n s = " h t t p : / / s c h e m a s . m i c r o s o f t . c o m / D a t a M a s h u p " > A A A A A G Q J A A B Q S w M E F A A C A A g A 3 H t Z 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N x 7 W 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e 1 l Z c V N n J l 0 G A A B v K g A A E w A c A E Z v c m 1 1 b G F z L 1 N l Y 3 R p b 2 4 x L m 0 g o h g A K K A U A A A A A A A A A A A A A A A A A A A A A A A A A A A A 7 V r v T 9 s 4 G P 6 O x P 9 g Z d J d q 8 v 1 a G F s u 4 k P j I F W 3 c Y m i u 5 0 Y l P k J q a N c O z K d o A K 8 b + f n a R t E j u u a T N O k 4 b 4 0 d r O + 7 x + X 7 + P H 7 t w F I q Y E j D K / / b f 7 u 7 s 7 v A p Z C g C 7 x i 9 Q Q x O E D g C G I n d H S C / R j R l o W o 5 v Q 8 R 7 v 1 D 2 c 2 Y 0 p v O W Y x R 7 4 Q S g Y j g H e / 9 n 1 + / H B 6 + y X 6 B 9 1 D A E R J f x w u D v X v M 7 7 2 u D 0 i K s Q 8 E S 1 H X z + 0 v x w S D v c H e X n + w 3 9 8 7 2 A t G U 4 S E R M 3 h H 6 6 G A i V H n n m w 5 / 8 V k + j I y 5 7 x v j 1 e K f x v h f 0 X 3 h d G E y r k / D 4 g G C H G P W n 2 E o 6 l + 0 V P 0 d 6 x u e K D q 2 L 0 M c a j E G L I + J G a x 7 f u E u h k C s l E 4 l z O Z 2 g F c s k g 4 d e U J S c U p w l R n b x j 8 M p / e P B C H M t w B g Q m y J N h k k O B Q P f i 0 Q c P 3 o z i O J w H J E 3 G i C 1 6 I Z m X O 7 m A I u V N j 8 p e J o I I i q V x 9 b o 8 A p G o o Z / R K A 1 F M G E 0 n W n 2 j 8 O Q p k S A Y S S 7 h k Q c H v T U N C t 9 p / c I D N 9 r j 4 5 l d M K p e c Z c B k w t 0 g b U m I Q 0 Q U G I I d e n f J w o 1 E V z H r T y U 1 G K z D N l 6 B Y R 2 S l U 2 m B W J I E a o S E w R N A d x E 0 x x 3 D G U c A Q 5 J Q Y O r k I 0 p k C N Q T 8 c b W k L t A M w 1 C u k r 8 h T k u L q m j P W j u 1 l e d 7 H f n j + c U Y t h h 8 K d F 9 L a q N Y P 1 G t J p T v t d t A 2 / g i N e X Y H + 0 A b j v C D i Q Y P 6 m g J T J 4 p a W 8 u L n Z c i s q 2 j X Q P c l H 9 T o Q G M A r e q N h W 6 o b a 2 c q x W s 1 6 x e i v X q W x W c o c J s R a X X U b 1 0 j N V S I Y 5 y x K U X k Q z i 5 + v r R g r O o 1 3 P j O L f 5 S Q Q D K f g P A t 0 L z P Z C X w w 6 F b p x J b o v i 3 T J R 8 d s r w u N + 2 t g h 8 n y 0 i 1 G K t K d V j S 3 M / z r A W x 3 J K j P X Z 3 d 2 L S h F j W T W c I 8 b Y k 0 7 W 0 Z V F L q r u s T v o N Q k k b 1 5 Z G a n D g / 5 d H W w i J E c S I z y S I 1 M X Z a m i W M K G 0 c 6 s D u E m R m t l W l M h P r b B O K 2 y 8 d T t T T E 0 s P J h X T K k R n C c w Y 5 g N h U L V M 3 0 L 0 R a 0 h m 2 g d p 3 8 N y b 7 K m t X a b Q + z z K R v v C G J I p v 4 y i F G L x L o 4 m k q r a I V b N s o 9 k X 3 v n 5 b 6 f y + x S o 5 8 A 4 m g j w e 0 Z 6 k v p A z n m e x r r W h 9 p i Y D f f n o e Q 3 2 W J N h M q s D D q a T L D d I 4 Q O D f R 9 T m 6 A x c U q 1 o y 9 B T r Q r N 5 w i j n g C O M w T i d R K Y h F 7 k I M Z q o F G N C b 9 V 9 C I b k R n p y V 0 r G C G E U C t W m U W k u G g k V 4 G P M R W / I 5 S z F v J O 9 y U 1 + g i K c x m S i V g v v X K B Q F k P v L E Y 4 y r i D d 4 K u c t P L l + R j t 7 s p Q W j + + 6 a k a G m o R L 4 a b G N 4 9 Y A u V s R T q n 5 I b m k c t n b p F O f m L N V d j H D R U a a h b R V y s x v P U 7 w L / O V J Q 9 M n e f 9 2 1 y R b 6 D J N p b e r y z a + b N t E 0 P 3 U a d / t T m f T K x Y l 1 f Q i 0 M / f t T q w K h + D i L I d N V f i s K 7 G a o r O K s V a P y Q 7 a d j F K X n D O 5 C 1 I l b P j C 2 U o P H 6 Z L v 0 P e k C x C 0 R / S d f V 9 Q i U 3 o r 9 z L w E Q m h O N 1 + Y 9 G v 7 L m f 5 C 4 j h U i A p T h p a + N N c p u W j T c p o b r s v o 3 j 2 9 q C 1 z j 0 P P v w 9 t u c b Y + d Y D q G O I B y j Z A I I X 0 b X M T A v m U 5 U k l 1 0 3 I 5 C d d Z Z E g 4 Y i p E / y L I V k D H U Z S j m L g D e N n g Q o H L t Y B 6 q q F z V Z 6 b z F k p s p t U Z 9 U 1 N b s C 1 i v K K e 8 w z u a T r J 1 p P l u X O f U z q 6 t n y l P L m l W r P r 9 l Z l c e n N 5 L o g u V C 2 c x k 8 U u M 5 S 9 L 1 e F 4 X 7 c 5 L h c L Q 8 G p 9 Q W 3 R u p y 2 Z 1 S b 7 f b b y e q s x w 0 B x n i 8 t + 3 Y N l 6 L P W N R w 4 q H D g 5 9 m M M p G S W M z b o s C S S Q s N T k K W B H Q 1 1 I U K r c + 0 R Y c O j j 0 P J Z Z 9 M L J a e U A c 2 U 8 O 9 g + l G y h 1 x l A S p 0 k A G 7 T + Q k U 0 9 Y e Y c i O r Z u c e A S d N L K 4 f k m Y o j C E W c 4 O P t g / l F 7 0 8 H T e M Y D G / C e R J H s a 4 u i 1 s K K 9 r 5 G / m f k N q 9 W z q C d Q T o q e g H v R l n F e h r U R T / w D M F L N q m J 5 N X 6 P 2 B b Z m 3 B h 6 U 4 J + j H Q 4 H a t N E n v N 4 X r p 4 / c / V 6 + H a u 9 I v R 7 r K f 8 h 8 X Z L r A N H r H 2 J 8 w t M 5 F L w I I m A f A W 2 g X 3 p C H s g 8 X 6 1 T d F t W R 4 6 w r 0 s Z v n W Z Z p u 0 K 8 c o Q + L h e N v i f f a E e / V u v p z g 3 v j C P d 6 X Q 0 2 w 9 W I Y + B 8 0 / S m i X 1 1 X n X j 4 6 3 Y d w P O X R F 2 L T r W W 3 4 p t / 8 D U E s B A i 0 A F A A C A A g A 3 H t Z W U M e c J u l A A A A 9 w A A A B I A A A A A A A A A A A A A A A A A A A A A A E N v b m Z p Z y 9 Q Y W N r Y W d l L n h t b F B L A Q I t A B Q A A g A I A N x 7 W V k P y u m r p A A A A O k A A A A T A A A A A A A A A A A A A A A A A P E A A A B b Q 2 9 u d G V u d F 9 U e X B l c 1 0 u e G 1 s U E s B A i 0 A F A A C A A g A 3 H t Z W X F T Z y Z d B g A A b y o A A B M A A A A A A A A A A A A A A A A A 4 g E A A E Z v c m 1 1 b G F z L 1 N l Y 3 R p b 2 4 x L m 1 Q S w U G A A A A A A M A A w D C A A A A j 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3 A A A A A A A A A B 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J v a 2 V y Y W d 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0 J y b 2 t l c m F n Z S I g L z 4 8 R W 5 0 c n k g V H l w Z T 0 i R m l s b G V k Q 2 9 t c G x l d G V S Z X N 1 b H R U b 1 d v c m t z a G V l d C I g V m F s d W U 9 I m w x I i A v P j x F b n R y e S B U e X B l P S J S Z W N v d m V y e V R h c m d l d F J v d y I g V m F s d W U 9 I m w x I i A v P j x F b n R y e S B U e X B l P S J S Z W N v d m V y e V R h c m d l d E N v b H V t b i I g V m F s d W U 9 I m w x I i A v P j x F b n R y e S B U e X B l P S J S Z W N v d m V y e V R h c m d l d F N o Z W V 0 I i B W Y W x 1 Z T 0 i c 0 J y b 2 t l c m F n Z S I g L z 4 8 R W 5 0 c n k g V H l w Z T 0 i U m V s Y X R p b 2 5 z a G l w S W 5 m b 0 N v b n R h a W 5 l c i I g V m F s d W U 9 I n N 7 J n F 1 b 3 Q 7 Y 2 9 s d W 1 u Q 2 9 1 b n Q m c X V v d D s 6 M T c s J n F 1 b 3 Q 7 a 2 V 5 Q 2 9 s d W 1 u T m F t Z X M m c X V v d D s 6 W 1 0 s J n F 1 b 3 Q 7 c X V l c n l S Z W x h d G l v b n N o a X B z J n F 1 b 3 Q 7 O l t d L C Z x d W 9 0 O 2 N v b H V t b k l k Z W 5 0 a X R p Z X M m c X V v d D s 6 W y Z x d W 9 0 O 1 N l Y 3 R p b 2 4 x L 0 J y b 2 t l c m F n Z S 9 D a G F u Z 2 V k I F R 5 c G U u e 2 N s a W V u d F 9 u Y W 1 l L D B 9 J n F 1 b 3 Q 7 L C Z x d W 9 0 O 1 N l Y 3 R p b 2 4 x L 0 J y b 2 t l c m F n Z S 9 D a G F u Z 2 V k I F R 5 c G U u e 3 B v b G l j e V 9 u d W 1 i Z X I s M X 0 m c X V v d D s s J n F 1 b 3 Q 7 U 2 V j d G l v b j E v Q n J v a 2 V y Y W d l L 0 N o Y W 5 n Z W Q g V H l w Z S 5 7 Q W N j b 3 V u d C B J Z C w 2 f S Z x d W 9 0 O y w m c X V v d D t T Z W N 0 a W 9 u M S 9 C c m 9 r Z X J h Z 2 U v Q 2 h h b m d l Z C B U e X B l L n t B Y 2 N v d W 5 0 I E V 4 Z S B J R C w 3 f S Z x d W 9 0 O y w m c X V v d D t T Z W N 0 a W 9 u M S 9 C c m 9 r Z X J h Z 2 U v Q 2 h h b m d l Z C B U e X B l L n t w b 2 x p Y 3 l f c 3 R h d H V z L D J 9 J n F 1 b 3 Q 7 L C Z x d W 9 0 O 1 N l Y 3 R p b 2 4 x L 0 J y b 2 t l c m F n Z S 9 D a G F u Z 2 V k I F R 5 c G U u e 3 B v b G l j e V 9 z d G F y d F 9 k Y X R l L D N 9 J n F 1 b 3 Q 7 L C Z x d W 9 0 O 1 N l Y 3 R p b 2 4 x L 0 J y b 2 t l c m F n Z S 9 D a G F u Z 2 V k I F R 5 c G U u e 3 B v b G l j e V 9 l b m R f Z G F 0 Z S w 0 f S Z x d W 9 0 O y w m c X V v d D t T Z W N 0 a W 9 u M S 9 C c m 9 r Z X J h Z 2 U v Q 2 h h b m d l Z C B U e X B l L n t w c m 9 k d W N 0 X 2 d y b 3 V w L D V 9 J n F 1 b 3 Q 7 L C Z x d W 9 0 O 1 N l Y 3 R p b 2 4 x L 0 J y b 2 t l c m F n Z S 9 S Z X B s Y W N l Z C B W Y W x 1 Z T M u e 3 N v b H V 0 a W 9 u X 2 d y b 3 V w L D l 9 J n F 1 b 3 Q 7 L C Z x d W 9 0 O 1 N l Y 3 R p b 2 4 x L 0 J y b 2 t l c m F n Z S 9 D a G F u Z 2 V k I F R 5 c G U u e 2 l u Y 2 9 t Z V 9 j b G F z c y w x M H 0 m c X V v d D s s J n F 1 b 3 Q 7 U 2 V j d G l v b j E v Q n J v a 2 V y Y W d l L 1 J v d W 5 k Z W Q g T 2 Z m L n t B b W 9 1 b n Q s M T B 9 J n F 1 b 3 Q 7 L C Z x d W 9 0 O 1 N l Y 3 R p b 2 4 x L 0 J y b 2 t l c m F n Z S 9 D a G F u Z 2 V k I F R 5 c G U u e 2 l u Y 2 9 t Z V 9 k d W V f Z G F 0 Z S w x M n 0 m c X V v d D s s J n F 1 b 3 Q 7 U 2 V j d G l v b j E v Q n J v a 2 V y Y W d l L 0 N o Y W 5 n Z W Q g V H l w Z S 5 7 c m V 2 Z W 5 1 Z V 9 0 c m F u c 2 F j d G l v b l 9 0 e X B l L D E z f S Z x d W 9 0 O y w m c X V v d D t T Z W N 0 a W 9 u M S 9 C c m 9 r Z X J h Z 2 U v Q 2 h h b m d l Z C B U e X B l L n t y Z W 5 l d 2 F s X 3 N 0 Y X R 1 c y w x N H 0 m c X V v d D s s J n F 1 b 3 Q 7 U 2 V j d G l v b j E v Q n J v a 2 V y Y W d l L 0 N o Y W 5 n Z W Q g V H l w Z S 5 7 b G F w c 2 V f c m V h c 2 9 u L D E 1 f S Z x d W 9 0 O y w m c X V v d D t T Z W N 0 a W 9 u M S 9 C c m 9 r Z X J h Z 2 U v Q 2 h h b m d l Z C B U e X B l L n t s Y X N 0 X 3 V w Z G F 0 Z W R f Z G F 0 Z S w x N n 0 m c X V v d D s s J n F 1 b 3 Q 7 U 2 V j d G l v b j E v Q n J v a 2 V y Y W d l L 0 N o Y W 5 n Z W Q g V H l w Z S 5 7 Y n J h b m N o X 2 5 h b W U s O H 0 m c X V v d D t d L C Z x d W 9 0 O 0 N v b H V t b k N v d W 5 0 J n F 1 b 3 Q 7 O j E 3 L C Z x d W 9 0 O 0 t l e U N v b H V t b k 5 h b W V z J n F 1 b 3 Q 7 O l t d L C Z x d W 9 0 O 0 N v b H V t b k l k Z W 5 0 a X R p Z X M m c X V v d D s 6 W y Z x d W 9 0 O 1 N l Y 3 R p b 2 4 x L 0 J y b 2 t l c m F n Z S 9 D a G F u Z 2 V k I F R 5 c G U u e 2 N s a W V u d F 9 u Y W 1 l L D B 9 J n F 1 b 3 Q 7 L C Z x d W 9 0 O 1 N l Y 3 R p b 2 4 x L 0 J y b 2 t l c m F n Z S 9 D a G F u Z 2 V k I F R 5 c G U u e 3 B v b G l j e V 9 u d W 1 i Z X I s M X 0 m c X V v d D s s J n F 1 b 3 Q 7 U 2 V j d G l v b j E v Q n J v a 2 V y Y W d l L 0 N o Y W 5 n Z W Q g V H l w Z S 5 7 Q W N j b 3 V u d C B J Z C w 2 f S Z x d W 9 0 O y w m c X V v d D t T Z W N 0 a W 9 u M S 9 C c m 9 r Z X J h Z 2 U v Q 2 h h b m d l Z C B U e X B l L n t B Y 2 N v d W 5 0 I E V 4 Z S B J R C w 3 f S Z x d W 9 0 O y w m c X V v d D t T Z W N 0 a W 9 u M S 9 C c m 9 r Z X J h Z 2 U v Q 2 h h b m d l Z C B U e X B l L n t w b 2 x p Y 3 l f c 3 R h d H V z L D J 9 J n F 1 b 3 Q 7 L C Z x d W 9 0 O 1 N l Y 3 R p b 2 4 x L 0 J y b 2 t l c m F n Z S 9 D a G F u Z 2 V k I F R 5 c G U u e 3 B v b G l j e V 9 z d G F y d F 9 k Y X R l L D N 9 J n F 1 b 3 Q 7 L C Z x d W 9 0 O 1 N l Y 3 R p b 2 4 x L 0 J y b 2 t l c m F n Z S 9 D a G F u Z 2 V k I F R 5 c G U u e 3 B v b G l j e V 9 l b m R f Z G F 0 Z S w 0 f S Z x d W 9 0 O y w m c X V v d D t T Z W N 0 a W 9 u M S 9 C c m 9 r Z X J h Z 2 U v Q 2 h h b m d l Z C B U e X B l L n t w c m 9 k d W N 0 X 2 d y b 3 V w L D V 9 J n F 1 b 3 Q 7 L C Z x d W 9 0 O 1 N l Y 3 R p b 2 4 x L 0 J y b 2 t l c m F n Z S 9 S Z X B s Y W N l Z C B W Y W x 1 Z T M u e 3 N v b H V 0 a W 9 u X 2 d y b 3 V w L D l 9 J n F 1 b 3 Q 7 L C Z x d W 9 0 O 1 N l Y 3 R p b 2 4 x L 0 J y b 2 t l c m F n Z S 9 D a G F u Z 2 V k I F R 5 c G U u e 2 l u Y 2 9 t Z V 9 j b G F z c y w x M H 0 m c X V v d D s s J n F 1 b 3 Q 7 U 2 V j d G l v b j E v Q n J v a 2 V y Y W d l L 1 J v d W 5 k Z W Q g T 2 Z m L n t B b W 9 1 b n Q s M T B 9 J n F 1 b 3 Q 7 L C Z x d W 9 0 O 1 N l Y 3 R p b 2 4 x L 0 J y b 2 t l c m F n Z S 9 D a G F u Z 2 V k I F R 5 c G U u e 2 l u Y 2 9 t Z V 9 k d W V f Z G F 0 Z S w x M n 0 m c X V v d D s s J n F 1 b 3 Q 7 U 2 V j d G l v b j E v Q n J v a 2 V y Y W d l L 0 N o Y W 5 n Z W Q g V H l w Z S 5 7 c m V 2 Z W 5 1 Z V 9 0 c m F u c 2 F j d G l v b l 9 0 e X B l L D E z f S Z x d W 9 0 O y w m c X V v d D t T Z W N 0 a W 9 u M S 9 C c m 9 r Z X J h Z 2 U v Q 2 h h b m d l Z C B U e X B l L n t y Z W 5 l d 2 F s X 3 N 0 Y X R 1 c y w x N H 0 m c X V v d D s s J n F 1 b 3 Q 7 U 2 V j d G l v b j E v Q n J v a 2 V y Y W d l L 0 N o Y W 5 n Z W Q g V H l w Z S 5 7 b G F w c 2 V f c m V h c 2 9 u L D E 1 f S Z x d W 9 0 O y w m c X V v d D t T Z W N 0 a W 9 u M S 9 C c m 9 r Z X J h Z 2 U v Q 2 h h b m d l Z C B U e X B l L n t s Y X N 0 X 3 V w Z G F 0 Z W R f Z G F 0 Z S w x N n 0 m c X V v d D s s J n F 1 b 3 Q 7 U 2 V j d G l v b j E v Q n J v a 2 V y Y W d l L 0 N o Y W 5 n Z W Q g V H l w Z S 5 7 Y n J h b m N o X 2 5 h b W U s O H 0 m c X V v d D t d L C Z x d W 9 0 O 1 J l b G F 0 a W 9 u c 2 h p c E l u Z m 8 m c X V v d D s 6 W 1 1 9 I i A v P j x F b n R y e S B U e X B l P S J G a W x s U 3 R h d H V z I i B W Y W x 1 Z T 0 i c 0 N v b X B s Z X R l I i A v P j x F b n R y e S B U e X B l P S J G a W x s Q 2 9 s d W 1 u T m F t Z X M i I F Z h b H V l P S J z W y Z x d W 9 0 O 2 N s a W V u d F 9 u Y W 1 l J n F 1 b 3 Q 7 L C Z x d W 9 0 O 3 B v b G l j e V 9 u d W 1 i Z X I m c X V v d D s s J n F 1 b 3 Q 7 Q W N j b 3 V u d C B J Z C Z x d W 9 0 O y w m c X V v d D t B Y 2 N v d W 5 0 I E V 4 Z S B u Y W 1 l J n F 1 b 3 Q 7 L C Z x d W 9 0 O 3 B v b G l j e V 9 z d G F 0 d X M m c X V v d D s s J n F 1 b 3 Q 7 c G 9 s a W N 5 X 3 N 0 Y X J 0 X 2 R h d G U m c X V v d D s s J n F 1 b 3 Q 7 c G 9 s a W N 5 X 2 V u Z F 9 k Y X R l J n F 1 b 3 Q 7 L C Z x d W 9 0 O 3 B y b 2 R 1 Y 3 R f Z 3 J v d X A 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y w m c X V v d D t i c m F u Y 2 h f b m F t Z S Z x d W 9 0 O 1 0 i I C 8 + P E V u d H J 5 I F R 5 c G U 9 I k Z p b G x D b 2 x 1 b W 5 U e X B l c y I g V m F s d W U 9 I n N C Z 0 F E Q m d Z S k N R W U d C Z 1 V K Q m d Z R 0 N R W T 0 i I C 8 + P E V u d H J 5 I F R 5 c G U 9 I k Z p b G x M Y X N 0 V X B k Y X R l Z C I g V m F s d W U 9 I m Q y M D I 0 L T E w L T I 1 V D A 1 O j E z O j M 0 L j Y w N T A 1 N z F a I i A v P j x F b n R y e S B U e X B l P S J G a W x s R X J y b 3 J D b 3 V u d C I g V m F s d W U 9 I m w w I i A v P j x F b n R y e S B U e X B l P S J G a W x s R X J y b 3 J D b 2 R l I i B W Y W x 1 Z T 0 i c 1 V u a 2 5 v d 2 4 i I C 8 + P E V u d H J 5 I F R 5 c G U 9 I k Z p b G x D b 3 V u d C I g V m F s d W U 9 I m w 5 N j E i I C 8 + P E V u d H J 5 I F R 5 c G U 9 I k F k Z G V k V G 9 E Y X R h T W 9 k Z W w i I F Z h b H V l P S J s M S I g L z 4 8 L 1 N 0 Y W J s Z U V u d H J p Z X M + P C 9 J d G V t P j x J d G V t P j x J d G V t T G 9 j Y X R p b 2 4 + P E l 0 Z W 1 U e X B l P k Z v c m 1 1 b G E 8 L 0 l 0 Z W 1 U e X B l P j x J d G V t U G F 0 a D 5 T Z W N 0 a W 9 u M S 9 C c m 9 r Z X J h Z 2 U v U 2 9 1 c m N l P C 9 J d G V t U G F 0 a D 4 8 L 0 l 0 Z W 1 M b 2 N h d G l v b j 4 8 U 3 R h Y m x l R W 5 0 c m l l c y A v P j w v S X R l b T 4 8 S X R l b T 4 8 S X R l b U x v Y 2 F 0 a W 9 u P j x J d G V t V H l w Z T 5 G b 3 J t d W x h P C 9 J d G V t V H l w Z T 4 8 S X R l b V B h d G g + U 2 V j d G l v b j E v Q n J v a 2 V y Y W d l L 2 J y b 2 t l c m F n Z V 8 y M D I w M D E y M z E w N D B f U 2 h l Z X Q 8 L 0 l 0 Z W 1 Q Y X R o P j w v S X R l b U x v Y 2 F 0 a W 9 u P j x T d G F i b G V F b n R y a W V z I C 8 + P C 9 J d G V t P j x J d G V t P j x J d G V t T G 9 j Y X R p b 2 4 + P E l 0 Z W 1 U e X B l P k Z v c m 1 1 b G E 8 L 0 l 0 Z W 1 U e X B l P j x J d G V t U G F 0 a D 5 T Z W N 0 a W 9 u M S 9 C c m 9 r Z X J h Z 2 U v U H J v b W 9 0 Z W Q l M j B I Z W F k Z X J z P C 9 J d G V t U G F 0 a D 4 8 L 0 l 0 Z W 1 M b 2 N h d G l v b j 4 8 U 3 R h Y m x l R W 5 0 c m l l c y A v P j w v S X R l b T 4 8 S X R l b T 4 8 S X R l b U x v Y 2 F 0 a W 9 u P j x J d G V t V H l w Z T 5 G b 3 J t d W x h P C 9 J d G V t V H l w Z T 4 8 S X R l b V B h d G g + U 2 V j d G l v b j E v Q n J v a 2 V y Y W d l L 0 N o Y W 5 n Z W Q l M j B U e X B l P C 9 J d G V t U G F 0 a D 4 8 L 0 l 0 Z W 1 M b 2 N h d G l v b j 4 8 U 3 R h Y m x l R W 5 0 c m l l c y A v P j w v S X R l b T 4 8 S X R l b T 4 8 S X R l b U x v Y 2 F 0 a W 9 u P j x J d G V t V H l w Z T 5 G b 3 J t d W x h P C 9 J d G V t V H l w Z T 4 8 S X R l b V B h d G g + U 2 V j d G l v b j E v Q n J v a 2 V y Y W d l L 1 J l c G x h Y 2 V k J T I w V m F s d W U 8 L 0 l 0 Z W 1 Q Y X R o P j w v S X R l b U x v Y 2 F 0 a W 9 u P j x T d G F i b G V F b n R y a W V z I C 8 + P C 9 J d G V t P j x J d G V t P j x J d G V t T G 9 j Y X R p b 2 4 + P E l 0 Z W 1 U e X B l P k Z v c m 1 1 b G E 8 L 0 l 0 Z W 1 U e X B l P j x J d G V t U G F 0 a D 5 T Z W N 0 a W 9 u M S 9 C c m 9 r Z X J h Z 2 U v U m V w b G F j Z W Q l M j B W Y W x 1 Z T E 8 L 0 l 0 Z W 1 Q Y X R o P j w v S X R l b U x v Y 2 F 0 a W 9 u P j x T d G F i b G V F b n R y a W V z I C 8 + P C 9 J d G V t P j x J d G V t P j x J d G V t T G 9 j Y X R p b 2 4 + P E l 0 Z W 1 U e X B l P k Z v c m 1 1 b G E 8 L 0 l 0 Z W 1 U e X B l P j x J d G V t U G F 0 a D 5 T Z W N 0 a W 9 u M S 9 C c m 9 r Z X J h Z 2 U v U m V w b G F j Z W Q l M j B W Y W x 1 Z T I 8 L 0 l 0 Z W 1 Q Y X R o P j w v S X R l b U x v Y 2 F 0 a W 9 u P j x T d G F i b G V F b n R y a W V z I C 8 + P C 9 J d G V t P j x J d G V t P j x J d G V t T G 9 j Y X R p b 2 4 + P E l 0 Z W 1 U e X B l P k Z v c m 1 1 b G E 8 L 0 l 0 Z W 1 U e X B l P j x J d G V t U G F 0 a D 5 T Z W N 0 a W 9 u M S 9 C c m 9 r Z X J h Z 2 U v U m V w b G F j Z W Q l M j B W Y W x 1 Z T M 8 L 0 l 0 Z W 1 Q Y X R o P j w v S X R l b U x v Y 2 F 0 a W 9 u P j x T d G F i b G V F b n R y a W V z I C 8 + P C 9 J d G V t P j x J d G V t P j x J d G V t T G 9 j Y X R p b 2 4 + P E l 0 Z W 1 U e X B l P k Z v c m 1 1 b G E 8 L 0 l 0 Z W 1 U e X B l P j x J d G V t U G F 0 a D 5 T Z W N 0 a W 9 u M S 9 C c m 9 r Z X J h Z 2 U v U m V v c m R l c m V k J T I w Q 2 9 s d W 1 u c z w v S X R l b V B h d G g + P C 9 J d G V t T G 9 j Y X R p b 2 4 + P F N 0 Y W J s Z U V u d H J p Z X M g L z 4 8 L 0 l 0 Z W 0 + P E l 0 Z W 0 + P E l 0 Z W 1 M b 2 N h d G l v b j 4 8 S X R l b V R 5 c G U + R m 9 y b X V s Y T w v S X R l b V R 5 c G U + P E l 0 Z W 1 Q Y X R o P l N l Y 3 R p b 2 4 x L 0 J y b 2 t l c m F n Z S 9 S b 3 V u Z G V k J T I w T 2 Z m P C 9 J d G V t U G F 0 a D 4 8 L 0 l 0 Z W 1 M b 2 N h d G l v b j 4 8 U 3 R h Y m x l R W 5 0 c m l l c y A v P j w v S X R l b T 4 8 S X R l b T 4 8 S X R l b U x v Y 2 F 0 a W 9 u P j x J d G V t V H l w Z T 5 G b 3 J t d W x h P C 9 J d G V t V H l w Z T 4 8 S X R l b V B h d G g + U 2 V j d G l v b j E v Q n J v a 2 V y Y W d l L 1 J l b 3 J k Z X J l Z C U y M E N v b H V t b n M x P C 9 J d G V t U G F 0 a D 4 8 L 0 l 0 Z W 1 M b 2 N h d G l v b j 4 8 U 3 R h Y m x l R W 5 0 c m l l c y A v P j w v S X R l b T 4 8 S X R l b T 4 8 S X R l b U x v Y 2 F 0 a W 9 u P j x J d G V t V H l w Z T 5 G b 3 J t d W x h P C 9 J d G V t V H l w Z T 4 8 S X R l b V B h d G g + U 2 V j d G l v b j E v Q n J v a 2 V y Y W d l L 1 J l b m F t Z W Q l M j B D b 2 x 1 b W 5 z P C 9 J d G V t U G F 0 a D 4 8 L 0 l 0 Z W 1 M b 2 N h d G l v b j 4 8 U 3 R h Y m x l R W 5 0 c m l l c y A v P j w v S X R l b T 4 8 S X R l b T 4 8 S X R l b U x v Y 2 F 0 a W 9 u P j x J d G V t V H l w Z T 5 G b 3 J t d W x h P C 9 J d G V t V H l w Z T 4 8 S X R l b V B h d G g + U 2 V j d G l v b j E v R m V l c z 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N 0 Y X R 1 c y I g V m F s d W U 9 I n N D b 2 1 w b G V 0 Z S I g L z 4 8 R W 5 0 c n k g V H l w Z T 0 i R m l s b E N v b H V t b k 5 h b W V z I i B W Y W x 1 Z T 0 i c 1 s m c X V v d D t j b G l l b n R f b m F t Z S Z x d W 9 0 O y w m c X V v d D t T Y W x l c 3 B l c n N v b i B J R C Z x d W 9 0 O y w m c X V v d D t B Y 2 N v d W 5 0 I E V 4 I E 5 t Y W U m c X V v d D s s J n F 1 b 3 Q 7 a W 5 j b 2 1 l X 2 N s Y X N z J n F 1 b 3 Q 7 L C Z x d W 9 0 O 3 N v b H V 0 a W 9 u X 2 d y b 3 V w J n F 1 b 3 Q 7 L C Z x d W 9 0 O 0 F t b 3 V u d C Z x d W 9 0 O y w m c X V v d D t p b m N v b W V f Z H V l X 2 R h d G U m c X V v d D s s J n F 1 b 3 Q 7 c m V 2 Z W 5 1 Z V 9 0 c m F u c 2 F j d G l v b l 9 0 e X B l J n F 1 b 3 Q 7 L C Z x d W 9 0 O 2 J y Y W 5 j a F 9 u Y W 1 l J n F 1 b 3 Q 7 X S I g L z 4 8 R W 5 0 c n k g V H l w Z T 0 i R m l s b E N v b H V t b l R 5 c G V z I i B W Y W x 1 Z T 0 i c 0 J n T U d C Z 1 l E Q 1 F Z R y I g L z 4 8 R W 5 0 c n k g V H l w Z T 0 i R m l s b E x h c 3 R V c G R h d G V k I i B W Y W x 1 Z T 0 i Z D I w M j Q t M T A t M j V U M D U 6 M T M 6 N D k u M j U 5 M z g w O F o 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R m V l c y 9 D a G F u Z 2 V k I F R 5 c G U u e 2 N s a W V u d F 9 u Y W 1 l L D B 9 J n F 1 b 3 Q 7 L C Z x d W 9 0 O 1 N l Y 3 R p b 2 4 x L 0 Z l Z X M v Q 2 h h b m d l Z C B U e X B l L n t T Y W x l c 3 B l c n N v b i B J R C w z f S Z x d W 9 0 O y w m c X V v d D t T Z W N 0 a W 9 u M S 9 G Z W V z L 0 N o Y W 5 n Z W Q g V H l w Z S 5 7 Q W N j b 3 V u d C B F e G V j d X R p d m U s N H 0 m c X V v d D s s J n F 1 b 3 Q 7 U 2 V j d G l v b j E v R m V l c y 9 D a G F u Z 2 V k I F R 5 c G U u e 2 l u Y 2 9 t Z V 9 j b G F z c y w 1 f S Z x d W 9 0 O y w m c X V v d D t T Z W N 0 a W 9 u M S 9 G Z W V z L 1 J l c G x h Y 2 V k I F Z h b H V l M i 5 7 c 2 9 s d X R p b 2 5 f Z 3 J v d X A s M n 0 m c X V v d D s s J n F 1 b 3 Q 7 U 2 V j d G l v b j E v R m V l c y 9 D a G F u Z 2 V k I F R 5 c G U u e 0 F t b 3 V u d C w 2 f S Z x d W 9 0 O y w m c X V v d D t T Z W N 0 a W 9 u M S 9 G Z W V z L 0 N o Y W 5 n Z W Q g V H l w Z S 5 7 a W 5 j b 2 1 l X 2 R 1 Z V 9 k Y X R l L D d 9 J n F 1 b 3 Q 7 L C Z x d W 9 0 O 1 N l Y 3 R p b 2 4 x L 0 Z l Z X M v Q 2 h h b m d l Z C B U e X B l L n t y Z X Z l b n V l X 3 R y Y W 5 z Y W N 0 a W 9 u X 3 R 5 c G U s O H 0 m c X V v d D s s J n F 1 b 3 Q 7 U 2 V j d G l v b j E v R m V l c y 9 D a G F u Z 2 V k I F R 5 c G U u e 2 J y Y W 5 j a F 9 u Y W 1 l L D F 9 J n F 1 b 3 Q 7 X S w m c X V v d D t D b 2 x 1 b W 5 D b 3 V u d C Z x d W 9 0 O z o 5 L C Z x d W 9 0 O 0 t l e U N v b H V t b k 5 h b W V z J n F 1 b 3 Q 7 O l t d L C Z x d W 9 0 O 0 N v b H V t b k l k Z W 5 0 a X R p Z X M m c X V v d D s 6 W y Z x d W 9 0 O 1 N l Y 3 R p b 2 4 x L 0 Z l Z X M v Q 2 h h b m d l Z C B U e X B l L n t j b G l l b n R f b m F t Z S w w f S Z x d W 9 0 O y w m c X V v d D t T Z W N 0 a W 9 u M S 9 G Z W V z L 0 N o Y W 5 n Z W Q g V H l w Z S 5 7 U 2 F s Z X N w Z X J z b 2 4 g S U Q s M 3 0 m c X V v d D s s J n F 1 b 3 Q 7 U 2 V j d G l v b j E v R m V l c y 9 D a G F u Z 2 V k I F R 5 c G U u e 0 F j Y 2 9 1 b n Q g R X h l Y 3 V 0 a X Z l L D R 9 J n F 1 b 3 Q 7 L C Z x d W 9 0 O 1 N l Y 3 R p b 2 4 x L 0 Z l Z X M v Q 2 h h b m d l Z C B U e X B l L n t p b m N v b W V f Y 2 x h c 3 M s N X 0 m c X V v d D s s J n F 1 b 3 Q 7 U 2 V j d G l v b j E v R m V l c y 9 S Z X B s Y W N l Z C B W Y W x 1 Z T I u e 3 N v b H V 0 a W 9 u X 2 d y b 3 V w L D J 9 J n F 1 b 3 Q 7 L C Z x d W 9 0 O 1 N l Y 3 R p b 2 4 x L 0 Z l Z X M v Q 2 h h b m d l Z C B U e X B l L n t B b W 9 1 b n Q s N n 0 m c X V v d D s s J n F 1 b 3 Q 7 U 2 V j d G l v b j E v R m V l c y 9 D a G F u Z 2 V k I F R 5 c G U u e 2 l u Y 2 9 t Z V 9 k d W V f Z G F 0 Z S w 3 f S Z x d W 9 0 O y w m c X V v d D t T Z W N 0 a W 9 u M S 9 G Z W V z L 0 N o Y W 5 n Z W Q g V H l w Z S 5 7 c m V 2 Z W 5 1 Z V 9 0 c m F u c 2 F j d G l v b l 9 0 e X B l L D h 9 J n F 1 b 3 Q 7 L C Z x d W 9 0 O 1 N l Y 3 R p b 2 4 x L 0 Z l Z X M v Q 2 h h b m d l Z C B U e X B l L n t i c m F u Y 2 h f b m F t Z S w x f S Z x d W 9 0 O 1 0 s J n F 1 b 3 Q 7 U m V s Y X R p b 2 5 z a G l w S W 5 m b y Z x d W 9 0 O z p b X X 0 i I C 8 + P E V u d H J 5 I F R 5 c G U 9 I k Z p b G x F c n J v c k N v d W 5 0 I i B W Y W x 1 Z T 0 i b D A i I C 8 + P E V u d H J 5 I F R 5 c G U 9 I k Z p b G x F c n J v c k N v Z G U i I F Z h b H V l P S J z V W 5 r b m 9 3 b i I g L z 4 8 R W 5 0 c n k g V H l w Z T 0 i R m l s b F R h c m d l d C I g V m F s d W U 9 I n N G Z W V z I i A v P j x F b n R y e S B U e X B l P S J S Z W N v d m V y e V R h c m d l d F J v d y I g V m F s d W U 9 I m w x I i A v P j x F b n R y e S B U e X B l P S J S Z W N v d m V y e V R h c m d l d E N v b H V t b i I g V m F s d W U 9 I m w x I i A v P j x F b n R y e S B U e X B l P S J S Z W N v d m V y e V R h c m d l d F N o Z W V 0 I i B W Y W x 1 Z T 0 i c 0 Z l Z X M i I C 8 + P E V u d H J 5 I F R 5 c G U 9 I k Z p b G x U b 0 R h d G F N b 2 R l b E V u Y W J s Z W Q i I F Z h b H V l P S J s M S I g L z 4 8 R W 5 0 c n k g V H l w Z T 0 i R m l s b E 9 i a m V j d F R 5 c G U i I F Z h b H V l P S J z V G F i b G U i I C 8 + P E V u d H J 5 I F R 5 c G U 9 I k Z p b G x F b m F i b G V k I i B W Y W x 1 Z T 0 i b D E i I C 8 + P E V u d H J 5 I F R 5 c G U 9 I k Z p b G x l Z E N v b X B s Z X R l U m V z d W x 0 V G 9 X b 3 J r c 2 h l Z X Q i I F Z h b H V l P S J s M S I g L z 4 8 R W 5 0 c n k g V H l w Z T 0 i R m l s b E N v d W 5 0 I i B W Y W x 1 Z T 0 i b D k i I C 8 + P C 9 T d G F i b G V F b n R y a W V z P j w v S X R l b T 4 8 S X R l b T 4 8 S X R l b U x v Y 2 F 0 a W 9 u P j x J d G V t V H l w Z T 5 G b 3 J t d W x h P C 9 J d G V t V H l w Z T 4 8 S X R l b V B h d G g + U 2 V j d G l v b j E v R m V l c y 9 T b 3 V y Y 2 U 8 L 0 l 0 Z W 1 Q Y X R o P j w v S X R l b U x v Y 2 F 0 a W 9 u P j x T d G F i b G V F b n R y a W V z I C 8 + P C 9 J d G V t P j x J d G V t P j x J d G V t T G 9 j Y X R p b 2 4 + P E l 0 Z W 1 U e X B l P k Z v c m 1 1 b G E 8 L 0 l 0 Z W 1 U e X B l P j x J d G V t U G F 0 a D 5 T Z W N 0 a W 9 u M S 9 G Z W V z L 2 Z l Z X N f M j A y M D A x M j M x M D Q x X 1 N o Z W V 0 P C 9 J d G V t U G F 0 a D 4 8 L 0 l 0 Z W 1 M b 2 N h d G l v b j 4 8 U 3 R h Y m x l R W 5 0 c m l l c y A v P j w v S X R l b T 4 8 S X R l b T 4 8 S X R l b U x v Y 2 F 0 a W 9 u P j x J d G V t V H l w Z T 5 G b 3 J t d W x h P C 9 J d G V t V H l w Z T 4 8 S X R l b V B h d G g + U 2 V j d G l v b j E v R m V l c y 9 Q c m 9 t b 3 R l Z C U y M E h l Y W R l c n M 8 L 0 l 0 Z W 1 Q Y X R o P j w v S X R l b U x v Y 2 F 0 a W 9 u P j x T d G F i b G V F b n R y a W V z I C 8 + P C 9 J d G V t P j x J d G V t P j x J d G V t T G 9 j Y X R p b 2 4 + P E l 0 Z W 1 U e X B l P k Z v c m 1 1 b G E 8 L 0 l 0 Z W 1 U e X B l P j x J d G V t U G F 0 a D 5 T Z W N 0 a W 9 u M S 9 G Z W V z L 0 N o Y W 5 n Z W Q l M j B U e X B l P C 9 J d G V t U G F 0 a D 4 8 L 0 l 0 Z W 1 M b 2 N h d G l v b j 4 8 U 3 R h Y m x l R W 5 0 c m l l c y A v P j w v S X R l b T 4 8 S X R l b T 4 8 S X R l b U x v Y 2 F 0 a W 9 u P j x J d G V t V H l w Z T 5 G b 3 J t d W x h P C 9 J d G V t V H l w Z T 4 8 S X R l b V B h d G g + U 2 V j d G l v b j E v R m V l c y 9 S Z X B s Y W N l Z C U y M F Z h b H V l P C 9 J d G V t U G F 0 a D 4 8 L 0 l 0 Z W 1 M b 2 N h d G l v b j 4 8 U 3 R h Y m x l R W 5 0 c m l l c y A v P j w v S X R l b T 4 8 S X R l b T 4 8 S X R l b U x v Y 2 F 0 a W 9 u P j x J d G V t V H l w Z T 5 G b 3 J t d W x h P C 9 J d G V t V H l w Z T 4 8 S X R l b V B h d G g + U 2 V j d G l v b j E v R m V l c y 9 S Z X B s Y W N l Z C U y M F Z h b H V l M T w v S X R l b V B h d G g + P C 9 J d G V t T G 9 j Y X R p b 2 4 + P F N 0 Y W J s Z U V u d H J p Z X M g L z 4 8 L 0 l 0 Z W 0 + P E l 0 Z W 0 + P E l 0 Z W 1 M b 2 N h d G l v b j 4 8 S X R l b V R 5 c G U + R m 9 y b X V s Y T w v S X R l b V R 5 c G U + P E l 0 Z W 1 Q Y X R o P l N l Y 3 R p b 2 4 x L 0 Z l Z X M v U m V w b G F j Z W Q l M j B W Y W x 1 Z T I 8 L 0 l 0 Z W 1 Q Y X R o P j w v S X R l b U x v Y 2 F 0 a W 9 u P j x T d G F i b G V F b n R y a W V z I C 8 + P C 9 J d G V t P j x J d G V t P j x J d G V t T G 9 j Y X R p b 2 4 + P E l 0 Z W 1 U e X B l P k Z v c m 1 1 b G E 8 L 0 l 0 Z W 1 U e X B l P j x J d G V t U G F 0 a D 5 T Z W N 0 a W 9 u M S 9 G Z W V z L 1 J l b m F t Z W Q l M j B D b 2 x 1 b W 5 z P C 9 J d G V t U G F 0 a D 4 8 L 0 l 0 Z W 1 M b 2 N h d G l v b j 4 8 U 3 R h Y m x l R W 5 0 c m l l c y A v P j w v S X R l b T 4 8 S X R l b T 4 8 S X R l b U x v Y 2 F 0 a W 9 u P j x J d G V t V H l w Z T 5 G b 3 J t d W x h P C 9 J d G V t V H l w Z T 4 8 S X R l b V B h d G g + U 2 V j d G l v b j E v R m V l c y 9 S Z W 9 y Z G V y Z W Q l M j B D b 2 x 1 b W 5 z P C 9 J d G V t U G F 0 a D 4 8 L 0 l 0 Z W 1 M b 2 N h d G l v b j 4 8 U 3 R h Y m x l R W 5 0 c m l l c y A v P j w v S X R l b T 4 8 S X R l b T 4 8 S X R l b U x v Y 2 F 0 a W 9 u P j x J d G V t V H l w Z T 5 G b 3 J t d W x h P C 9 J d G V t V H l w Z T 4 8 S X R l b V B h d G g + U 2 V j d G l v b j E v S W 5 k a X Z p Z H V h b C U y M E J 1 Z G d l d 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m R p d m l k d W F s X 0 J 1 Z G d l d C 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T A t M j V U M D Q 6 N D g 6 M z M u N z Q 0 O T g 1 M V o i I C 8 + P E V u d H J 5 I F R 5 c G U 9 I k Z p b G x D b 2 x 1 b W 5 U e X B l c y I g V m F s d W U 9 I n N B d 1 l H Q X d N R E J n P T 0 i I C 8 + P E V u d H J 5 I F R 5 c G U 9 I k Z p b G x D b 2 x 1 b W 5 O Y W 1 l c y I g V m F s d W U 9 I n N b J n F 1 b 3 Q 7 U 2 F s Z X M g c G V y c 2 9 u I E l E J n F 1 b 3 Q 7 L C Z x d W 9 0 O 0 V t c G x v e W V l I E 5 h b W U m c X V v d D s s J n F 1 b 3 Q 7 T m V 3 I F J v b G U y J n F 1 b 3 Q 7 L C Z x d W 9 0 O 0 5 l d y B C d W R n Z X Q m c X V v d D s s J n F 1 b 3 Q 7 Q 3 J v c 3 M g c 2 V s b C B i d W d k Z X Q m c X V v d D s s J n F 1 b 3 Q 7 U m V u Z X d h b C B C d W R n Z X Q m c X V v d D s s J n F 1 b 3 Q 7 Q n J h b m N o 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S W 5 k a X Z p Z H V h b C B C d W R n Z X Q v Q 2 h h b m d l Z C B U e X B l L n t T Y W x l c y B w Z X J z b 2 4 g S U Q s M X 0 m c X V v d D s s J n F 1 b 3 Q 7 U 2 V j d G l v b j E v S W 5 k a X Z p Z H V h b C B C d W R n Z X Q v Q 2 h h b m d l Z C B U e X B l L n t F b X B s b 3 l l Z S B O Y W 1 l L D J 9 J n F 1 b 3 Q 7 L C Z x d W 9 0 O 1 N l Y 3 R p b 2 4 x L 0 l u Z G l 2 a W R 1 Y W w g Q n V k Z 2 V 0 L 0 N o Y W 5 n Z W Q g V H l w Z S 5 7 T m V 3 I F J v b G U y L D N 9 J n F 1 b 3 Q 7 L C Z x d W 9 0 O 1 N l Y 3 R p b 2 4 x L 0 l u Z G l 2 a W R 1 Y W w g Q n V k Z 2 V 0 L 0 N o Y W 5 n Z W Q g V H l w Z S 5 7 T m V 3 I E J 1 Z G d l d C w 0 f S Z x d W 9 0 O y w m c X V v d D t T Z W N 0 a W 9 u M S 9 J b m R p d m l k d W F s I E J 1 Z G d l d C 9 D a G F u Z 2 V k I F R 5 c G U u e 0 N y b 3 N z I H N l b G w g Y n V n Z G V 0 L D V 9 J n F 1 b 3 Q 7 L C Z x d W 9 0 O 1 N l Y 3 R p b 2 4 x L 0 l u Z G l 2 a W R 1 Y W w g Q n V k Z 2 V 0 L 0 N o Y W 5 n Z W Q g V H l w Z S 5 7 U m V u Z X d h b C B C d W R n Z X Q s N n 0 m c X V v d D s s J n F 1 b 3 Q 7 U 2 V j d G l v b j E v S W 5 k a X Z p Z H V h b C B C d W R n Z X Q v Q 2 h h b m d l Z C B U e X B l L n t C c m F u Y 2 g s M H 0 m c X V v d D t d L C Z x d W 9 0 O 0 N v b H V t b k N v d W 5 0 J n F 1 b 3 Q 7 O j c s J n F 1 b 3 Q 7 S 2 V 5 Q 2 9 s d W 1 u T m F t Z X M m c X V v d D s 6 W 1 0 s J n F 1 b 3 Q 7 Q 2 9 s d W 1 u S W R l b n R p d G l l c y Z x d W 9 0 O z p b J n F 1 b 3 Q 7 U 2 V j d G l v b j E v S W 5 k a X Z p Z H V h b C B C d W R n Z X Q v Q 2 h h b m d l Z C B U e X B l L n t T Y W x l c y B w Z X J z b 2 4 g S U Q s M X 0 m c X V v d D s s J n F 1 b 3 Q 7 U 2 V j d G l v b j E v S W 5 k a X Z p Z H V h b C B C d W R n Z X Q v Q 2 h h b m d l Z C B U e X B l L n t F b X B s b 3 l l Z S B O Y W 1 l L D J 9 J n F 1 b 3 Q 7 L C Z x d W 9 0 O 1 N l Y 3 R p b 2 4 x L 0 l u Z G l 2 a W R 1 Y W w g Q n V k Z 2 V 0 L 0 N o Y W 5 n Z W Q g V H l w Z S 5 7 T m V 3 I F J v b G U y L D N 9 J n F 1 b 3 Q 7 L C Z x d W 9 0 O 1 N l Y 3 R p b 2 4 x L 0 l u Z G l 2 a W R 1 Y W w g Q n V k Z 2 V 0 L 0 N o Y W 5 n Z W Q g V H l w Z S 5 7 T m V 3 I E J 1 Z G d l d C w 0 f S Z x d W 9 0 O y w m c X V v d D t T Z W N 0 a W 9 u M S 9 J b m R p d m l k d W F s I E J 1 Z G d l d C 9 D a G F u Z 2 V k I F R 5 c G U u e 0 N y b 3 N z I H N l b G w g Y n V n Z G V 0 L D V 9 J n F 1 b 3 Q 7 L C Z x d W 9 0 O 1 N l Y 3 R p b 2 4 x L 0 l u Z G l 2 a W R 1 Y W w g Q n V k Z 2 V 0 L 0 N o Y W 5 n Z W Q g V H l w Z S 5 7 U m V u Z X d h b C B C d W R n Z X Q s N n 0 m c X V v d D s s J n F 1 b 3 Q 7 U 2 V j d G l v b j E v S W 5 k a X Z p Z H V h b C B C d W R n Z X Q v Q 2 h h b m d l Z C B U e X B l L n t C c m F u Y 2 g s M H 0 m c X V v d D t d L C Z x d W 9 0 O 1 J l b G F 0 a W 9 u c 2 h p c E l u Z m 8 m c X V v d D s 6 W 1 1 9 I i A v P j w v U 3 R h Y m x l R W 5 0 c m l l c z 4 8 L 0 l 0 Z W 0 + P E l 0 Z W 0 + P E l 0 Z W 1 M b 2 N h d G l v b j 4 8 S X R l b V R 5 c G U + R m 9 y b X V s Y T w v S X R l b V R 5 c G U + P E l 0 Z W 1 Q Y X R o P l N l Y 3 R p b 2 4 x L 0 l u Z G l 2 a W R 1 Y W w l M j B C d W R n Z X Q v U 2 9 1 c m N l P C 9 J d G V t U G F 0 a D 4 8 L 0 l 0 Z W 1 M b 2 N h d G l v b j 4 8 U 3 R h Y m x l R W 5 0 c m l l c y A v P j w v S X R l b T 4 8 S X R l b T 4 8 S X R l b U x v Y 2 F 0 a W 9 u P j x J d G V t V H l w Z T 5 G b 3 J t d W x h P C 9 J d G V t V H l w Z T 4 8 S X R l b V B h d G g + U 2 V j d G l v b j E v S W 5 k a X Z p Z H V h b C U y M E J 1 Z G d l d C 9 O T i U y Q k V O J T J C R U U l M j B J b m R p J T I w Y m R n d C U y M C 0 y M D A x M j A y M C U y M F 9 T a G V l d D w v S X R l b V B h d G g + P C 9 J d G V t T G 9 j Y X R p b 2 4 + P F N 0 Y W J s Z U V u d H J p Z X M g L z 4 8 L 0 l 0 Z W 0 + P E l 0 Z W 0 + P E l 0 Z W 1 M b 2 N h d G l v b j 4 8 S X R l b V R 5 c G U + R m 9 y b X V s Y T w v S X R l b V R 5 c G U + P E l 0 Z W 1 Q Y X R o P l N l Y 3 R p b 2 4 x L 0 l u Z G l 2 a W R 1 Y W w l M j B C d W R n Z X Q v U H J v b W 9 0 Z W Q l M j B I Z W F k Z X J z P C 9 J d G V t U G F 0 a D 4 8 L 0 l 0 Z W 1 M b 2 N h d G l v b j 4 8 U 3 R h Y m x l R W 5 0 c m l l c y A v P j w v S X R l b T 4 8 S X R l b T 4 8 S X R l b U x v Y 2 F 0 a W 9 u P j x J d G V t V H l w Z T 5 G b 3 J t d W x h P C 9 J d G V t V H l w Z T 4 8 S X R l b V B h d G g + U 2 V j d G l v b j E v S W 5 k a X Z p Z H V h b C U y M E J 1 Z G d l d C 9 D a G F u Z 2 V k J T I w V H l w Z T w v S X R l b V B h d G g + P C 9 J d G V t T G 9 j Y X R p b 2 4 + P F N 0 Y W J s Z U V u d H J p Z X M g L z 4 8 L 0 l 0 Z W 0 + P E l 0 Z W 0 + P E l 0 Z W 1 M b 2 N h d G l v b j 4 8 S X R l b V R 5 c G U + R m 9 y b X V s Y T w v S X R l b V R 5 c G U + P E l 0 Z W 1 Q Y X R o P l N l Y 3 R p b 2 4 x L 0 l u Z G l 2 a W R 1 Y W w l M j B C d W R n Z X Q v U m V t b 3 Z l Z C U y M E J s Y W 5 r J T I w U m 9 3 c z w v S X R l b V B h d G g + P C 9 J d G V t T G 9 j Y X R p b 2 4 + P F N 0 Y W J s Z U V u d H J p Z X M g L z 4 8 L 0 l 0 Z W 0 + P E l 0 Z W 0 + P E l 0 Z W 1 M b 2 N h d G l v b j 4 8 S X R l b V R 5 c G U + R m 9 y b X V s Y T w v S X R l b V R 5 c G U + P E l 0 Z W 1 Q Y X R o P l N l Y 3 R p b 2 4 x L 0 l u Z G l 2 a W R 1 Y W w l M j B C d W R n Z X Q v U m V v c m R l c m V k J T I w Q 2 9 s d W 1 u c z w v S X R l b V B h d G g + P C 9 J d G V t T G 9 j Y X R p b 2 4 + P F N 0 Y W J s Z U V u d H J p Z X M g L z 4 8 L 0 l 0 Z W 0 + P E l 0 Z W 0 + P E l 0 Z W 1 M b 2 N h d G l v b j 4 8 S X R l b V R 5 c G U + R m 9 y b X V s Y T w v S X R l b V R 5 c G U + P E l 0 Z W 1 Q Y X R o P l N l Y 3 R p b 2 4 x L 0 l u d m 9 p Y 2 U 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S W 5 2 b 2 l j Z S 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M j A 0 I i A v P j x F b n R y e S B U e X B l P S J G a W x s R X J y b 3 J D b 2 R l I i B W Y W x 1 Z T 0 i c 1 V u a 2 5 v d 2 4 i I C 8 + P E V u d H J 5 I F R 5 c G U 9 I k Z p b G x F c n J v c k N v d W 5 0 I i B W Y W x 1 Z T 0 i b D A i I C 8 + P E V u d H J 5 I F R 5 c G U 9 I k Z p b G x M Y X N 0 V X B k Y X R l Z C I g V m F s d W U 9 I m Q y M D I 0 L T E w L T I 1 V D A 0 O j U x O j M 1 L j A 4 M j k y M z R a I i A v P j x F b n R y e S B U e X B l P S J G a W x s Q 2 9 s d W 1 u V H l w Z X M i I F Z h b H V l P S J z Q m d N R E J n Q U p C Z 1 l H Q X d r R y I g L z 4 8 R W 5 0 c n k g V H l w Z T 0 i R m l s b E N v b H V t b k 5 h b W V z I i B W Y W x 1 Z T 0 i c 1 s m c X V v d D t j b G l l b n R f b m F t Z S B p b i B M Z X R 0 Z X J z J n F 1 b 3 Q 7 L C Z x d W 9 0 O 2 l u d m 9 p Y 2 V f b n V t Y m V y J n F 1 b 3 Q 7 L C Z x d W 9 0 O 0 F j Y 2 9 1 b n Q g R X h l I E l E J n F 1 b 3 Q 7 L C Z x d W 9 0 O 0 F j Y 2 9 1 b n Q g R X g g b m F t Z S Z x d W 9 0 O y w m c X V v d D t w b 2 x p Y 3 l f b n V t Y m V y J n F 1 b 3 Q 7 L C Z x d W 9 0 O 2 l u d m 9 p Y 2 V f Z G F 0 Z S Z x d W 9 0 O y w m c X V v d D t y Z X Z l b n V l X 3 R y Y W 5 z Y W N 0 a W 9 u X 3 R 5 c G U m c X V v d D s s J n F 1 b 3 Q 7 c 2 9 s d X R p b 2 5 f Z 3 J v d X A m c X V v d D s s J n F 1 b 3 Q 7 a W 5 j b 2 1 l X 2 N s Y X N z J n F 1 b 3 Q 7 L C Z x d W 9 0 O 0 F t b 3 V u d C Z x d W 9 0 O y w m c X V v d D t p b m N v b W V f Z H V l X 2 R h d G U m c X V v d D s s J n F 1 b 3 Q 7 Y n J h b m N o X 2 5 h 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S W 5 2 b 2 l j Z S 9 D a G F u Z 2 V k I F R 5 c G U u e 2 N s a W V u d F 9 u Y W 1 l L D h 9 J n F 1 b 3 Q 7 L C Z x d W 9 0 O 1 N l Y 3 R p b 2 4 x L 0 l u d m 9 p Y 2 U v Q 2 h h b m d l Z C B U e X B l L n t p b n Z v a W N l X 2 5 1 b W J l c i w w f S Z x d W 9 0 O y w m c X V v d D t T Z W N 0 a W 9 u M S 9 J b n Z v a W N l L 0 N o Y W 5 n Z W Q g V H l w Z S 5 7 Q W N j b 3 V u d C B F e G U g S U Q s N X 0 m c X V v d D s s J n F 1 b 3 Q 7 U 2 V j d G l v b j E v S W 5 2 b 2 l j Z S 9 D a G F u Z 2 V k I F R 5 c G U u e 0 F j Y 2 9 1 b n Q g R X h l Y 3 V 0 a X Z l L D Z 9 J n F 1 b 3 Q 7 L C Z x d W 9 0 O 1 N l Y 3 R p b 2 4 x L 0 l u d m 9 p Y 2 U v Q 2 h h b m d l Z C B U e X B l L n t w b 2 x p Y 3 l f b n V t Y m V y L D l 9 J n F 1 b 3 Q 7 L C Z x d W 9 0 O 1 N l Y 3 R p b 2 4 x L 0 l u d m 9 p Y 2 U v Q 2 h h b m d l Z C B U e X B l L n t p b n Z v a W N l X 2 R h d G U s M X 0 m c X V v d D s s J n F 1 b 3 Q 7 U 2 V j d G l v b j E v S W 5 2 b 2 l j Z S 9 D a G F u Z 2 V k I F R 5 c G U u e 3 J l d m V u d W V f d H J h b n N h Y 3 R p b 2 5 f d H l w Z S w y f S Z x d W 9 0 O y w m c X V v d D t T Z W N 0 a W 9 u M S 9 J b n Z v a W N l L 1 J l c G x h Y 2 V k I F Z h b H V l M i 5 7 c 2 9 s d X R p b 2 5 f Z 3 J v d X A s N H 0 m c X V v d D s s J n F 1 b 3 Q 7 U 2 V j d G l v b j E v S W 5 2 b 2 l j Z S 9 D a G F u Z 2 V k I F R 5 c G U u e 2 l u Y 2 9 t Z V 9 j b G F z c y w 3 f S Z x d W 9 0 O y w m c X V v d D t T Z W N 0 a W 9 u M S 9 J b n Z v a W N l L 0 N o Y W 5 n Z W Q g V H l w Z S 5 7 Q W 1 v d W 5 0 L D E w f S Z x d W 9 0 O y w m c X V v d D t T Z W N 0 a W 9 u M S 9 J b n Z v a W N l L 0 N o Y W 5 n Z W Q g V H l w Z S 5 7 a W 5 j b 2 1 l X 2 R 1 Z V 9 k Y X R l L D E x f S Z x d W 9 0 O y w m c X V v d D t T Z W N 0 a W 9 u M S 9 J b n Z v a W N l L 0 N o Y W 5 n Z W Q g V H l w Z S 5 7 Y n J h b m N o X 2 5 h b W U s M 3 0 m c X V v d D t d L C Z x d W 9 0 O 0 N v b H V t b k N v d W 5 0 J n F 1 b 3 Q 7 O j E y L C Z x d W 9 0 O 0 t l e U N v b H V t b k 5 h b W V z J n F 1 b 3 Q 7 O l t d L C Z x d W 9 0 O 0 N v b H V t b k l k Z W 5 0 a X R p Z X M m c X V v d D s 6 W y Z x d W 9 0 O 1 N l Y 3 R p b 2 4 x L 0 l u d m 9 p Y 2 U v Q 2 h h b m d l Z C B U e X B l L n t j b G l l b n R f b m F t Z S w 4 f S Z x d W 9 0 O y w m c X V v d D t T Z W N 0 a W 9 u M S 9 J b n Z v a W N l L 0 N o Y W 5 n Z W Q g V H l w Z S 5 7 a W 5 2 b 2 l j Z V 9 u d W 1 i Z X I s M H 0 m c X V v d D s s J n F 1 b 3 Q 7 U 2 V j d G l v b j E v S W 5 2 b 2 l j Z S 9 D a G F u Z 2 V k I F R 5 c G U u e 0 F j Y 2 9 1 b n Q g R X h l I E l E L D V 9 J n F 1 b 3 Q 7 L C Z x d W 9 0 O 1 N l Y 3 R p b 2 4 x L 0 l u d m 9 p Y 2 U v Q 2 h h b m d l Z C B U e X B l L n t B Y 2 N v d W 5 0 I E V 4 Z W N 1 d G l 2 Z S w 2 f S Z x d W 9 0 O y w m c X V v d D t T Z W N 0 a W 9 u M S 9 J b n Z v a W N l L 0 N o Y W 5 n Z W Q g V H l w Z S 5 7 c G 9 s a W N 5 X 2 5 1 b W J l c i w 5 f S Z x d W 9 0 O y w m c X V v d D t T Z W N 0 a W 9 u M S 9 J b n Z v a W N l L 0 N o Y W 5 n Z W Q g V H l w Z S 5 7 a W 5 2 b 2 l j Z V 9 k Y X R l L D F 9 J n F 1 b 3 Q 7 L C Z x d W 9 0 O 1 N l Y 3 R p b 2 4 x L 0 l u d m 9 p Y 2 U v Q 2 h h b m d l Z C B U e X B l L n t y Z X Z l b n V l X 3 R y Y W 5 z Y W N 0 a W 9 u X 3 R 5 c G U s M n 0 m c X V v d D s s J n F 1 b 3 Q 7 U 2 V j d G l v b j E v S W 5 2 b 2 l j Z S 9 S Z X B s Y W N l Z C B W Y W x 1 Z T I u e 3 N v b H V 0 a W 9 u X 2 d y b 3 V w L D R 9 J n F 1 b 3 Q 7 L C Z x d W 9 0 O 1 N l Y 3 R p b 2 4 x L 0 l u d m 9 p Y 2 U v Q 2 h h b m d l Z C B U e X B l L n t p b m N v b W V f Y 2 x h c 3 M s N 3 0 m c X V v d D s s J n F 1 b 3 Q 7 U 2 V j d G l v b j E v S W 5 2 b 2 l j Z S 9 D a G F u Z 2 V k I F R 5 c G U u e 0 F t b 3 V u d C w x M H 0 m c X V v d D s s J n F 1 b 3 Q 7 U 2 V j d G l v b j E v S W 5 2 b 2 l j Z S 9 D a G F u Z 2 V k I F R 5 c G U u e 2 l u Y 2 9 t Z V 9 k d W V f Z G F 0 Z S w x M X 0 m c X V v d D s s J n F 1 b 3 Q 7 U 2 V j d G l v b j E v S W 5 2 b 2 l j Z S 9 D a G F u Z 2 V k I F R 5 c G U u e 2 J y Y W 5 j a F 9 u Y W 1 l L D N 9 J n F 1 b 3 Q 7 X S w m c X V v d D t S Z W x h d G l v b n N o a X B J b m Z v J n F 1 b 3 Q 7 O l t d f S I g L z 4 8 L 1 N 0 Y W J s Z U V u d H J p Z X M + P C 9 J d G V t P j x J d G V t P j x J d G V t T G 9 j Y X R p b 2 4 + P E l 0 Z W 1 U e X B l P k Z v c m 1 1 b G E 8 L 0 l 0 Z W 1 U e X B l P j x J d G V t U G F 0 a D 5 T Z W N 0 a W 9 u M S 9 J b n Z v a W N l L 1 N v d X J j Z T w v S X R l b V B h d G g + P C 9 J d G V t T G 9 j Y X R p b 2 4 + P F N 0 Y W J s Z U V u d H J p Z X M g L z 4 8 L 0 l 0 Z W 0 + P E l 0 Z W 0 + P E l 0 Z W 1 M b 2 N h d G l v b j 4 8 S X R l b V R 5 c G U + R m 9 y b X V s Y T w v S X R l b V R 5 c G U + P E l 0 Z W 1 Q Y X R o P l N l Y 3 R p b 2 4 x L 0 l u d m 9 p Y 2 U v a W 5 2 b 2 l j Z V 8 y M D I w M D E y M z E w N D F f U 2 h l Z X Q 8 L 0 l 0 Z W 1 Q Y X R o P j w v S X R l b U x v Y 2 F 0 a W 9 u P j x T d G F i b G V F b n R y a W V z I C 8 + P C 9 J d G V t P j x J d G V t P j x J d G V t T G 9 j Y X R p b 2 4 + P E l 0 Z W 1 U e X B l P k Z v c m 1 1 b G E 8 L 0 l 0 Z W 1 U e X B l P j x J d G V t U G F 0 a D 5 T Z W N 0 a W 9 u M S 9 J b n Z v a W N l L 1 B y b 2 1 v d G V k J T I w S G V h Z G V y c z w v S X R l b V B h d G g + P C 9 J d G V t T G 9 j Y X R p b 2 4 + P F N 0 Y W J s Z U V u d H J p Z X M g L z 4 8 L 0 l 0 Z W 0 + P E l 0 Z W 0 + P E l 0 Z W 1 M b 2 N h d G l v b j 4 8 S X R l b V R 5 c G U + R m 9 y b X V s Y T w v S X R l b V R 5 c G U + P E l 0 Z W 1 Q Y X R o P l N l Y 3 R p b 2 4 x L 0 l u d m 9 p Y 2 U v Q 2 h h b m d l Z C U y M F R 5 c G U 8 L 0 l 0 Z W 1 Q Y X R o P j w v S X R l b U x v Y 2 F 0 a W 9 u P j x T d G F i b G V F b n R y a W V z I C 8 + P C 9 J d G V t P j x J d G V t P j x J d G V t T G 9 j Y X R p b 2 4 + P E l 0 Z W 1 U e X B l P k Z v c m 1 1 b G E 8 L 0 l 0 Z W 1 U e X B l P j x J d G V t U G F 0 a D 5 T Z W N 0 a W 9 u M S 9 J b n Z v a W N l L 1 J l c G x h Y 2 V k J T I w V m F s d W U 8 L 0 l 0 Z W 1 Q Y X R o P j w v S X R l b U x v Y 2 F 0 a W 9 u P j x T d G F i b G V F b n R y a W V z I C 8 + P C 9 J d G V t P j x J d G V t P j x J d G V t T G 9 j Y X R p b 2 4 + P E l 0 Z W 1 U e X B l P k Z v c m 1 1 b G E 8 L 0 l 0 Z W 1 U e X B l P j x J d G V t U G F 0 a D 5 T Z W N 0 a W 9 u M S 9 J b n Z v a W N l L 1 J l c G x h Y 2 V k J T I w V m F s d W U x P C 9 J d G V t U G F 0 a D 4 8 L 0 l 0 Z W 1 M b 2 N h d G l v b j 4 8 U 3 R h Y m x l R W 5 0 c m l l c y A v P j w v S X R l b T 4 8 S X R l b T 4 8 S X R l b U x v Y 2 F 0 a W 9 u P j x J d G V t V H l w Z T 5 G b 3 J t d W x h P C 9 J d G V t V H l w Z T 4 8 S X R l b V B h d G g + U 2 V j d G l v b j E v S W 5 2 b 2 l j Z S 9 S Z X B s Y W N l Z C U y M F Z h b H V l M j w v S X R l b V B h d G g + P C 9 J d G V t T G 9 j Y X R p b 2 4 + P F N 0 Y W J s Z U V u d H J p Z X M g L z 4 8 L 0 l 0 Z W 0 + P E l 0 Z W 0 + P E l 0 Z W 1 M b 2 N h d G l v b j 4 8 S X R l b V R 5 c G U + R m 9 y b X V s Y T w v S X R l b V R 5 c G U + P E l 0 Z W 1 Q Y X R o P l N l Y 3 R p b 2 4 x L 0 l u d m 9 p Y 2 U v U m V v c m R l c m V k J T I w Q 2 9 s d W 1 u c z w v S X R l b V B h d G g + P C 9 J d G V t T G 9 j Y X R p b 2 4 + P F N 0 Y W J s Z U V u d H J p Z X M g L z 4 8 L 0 l 0 Z W 0 + P E l 0 Z W 0 + P E l 0 Z W 1 M b 2 N h d G l v b j 4 8 S X R l b V R 5 c G U + R m 9 y b X V s Y T w v S X R l b V R 5 c G U + P E l 0 Z W 1 Q Y X R o P l N l Y 3 R p b 2 4 x L 0 l u d m 9 p Y 2 U v U m V u Y W 1 l Z C U y M E N v b H V t b n M 8 L 0 l 0 Z W 1 Q Y X R o P j w v S X R l b U x v Y 2 F 0 a W 9 u P j x T d G F i b G V F b n R y a W V z I C 8 + P C 9 J d G V t P j x J d G V t P j x J d G V t T G 9 j Y X R p b 2 4 + P E l 0 Z W 1 U e X B l P k Z v c m 1 1 b G E 8 L 0 l 0 Z W 1 U e X B l P j x J d G V t U G F 0 a D 5 T Z W N 0 a W 9 u M S 9 J b n Z v a W N l L 1 J l b 3 J k Z X J l Z C U y M E N v b H V t b n M x P C 9 J d G V t U G F 0 a D 4 8 L 0 l 0 Z W 1 M b 2 N h d G l v b j 4 8 U 3 R h Y m x l R W 5 0 c m l l c y A v P j w v S X R l b T 4 8 S X R l b T 4 8 S X R l b U x v Y 2 F 0 a W 9 u P j x J d G V t V H l w Z T 5 G b 3 J t d W x h P C 9 J d G V t V H l w Z T 4 8 S X R l b V B h d G g + U 2 V j d G l v b j E v S W 5 2 b 2 l j Z S 9 S Z W 5 h b W V k J T I w Q 2 9 s d W 1 u c z E 8 L 0 l 0 Z W 1 Q Y X R o P j w v S X R l b U x v Y 2 F 0 a W 9 u P j x T d G F i b G V F b n R y a W V z I C 8 + P C 9 J d G V t P j x J d G V t P j x J d G V t T G 9 j Y X R p b 2 4 + P E l 0 Z W 1 U e X B l P k Z v c m 1 1 b G E 8 L 0 l 0 Z W 1 U e X B l P j x J d G V t U G F 0 a D 5 T Z W N 0 a W 9 u M S 9 N Z W V 0 a W 5 n X 2 x p c 3 Q 8 L 0 l 0 Z W 1 Q Y X R o P j w v S X R l b U x v Y 2 F 0 a W 9 u P j x T d G F i b G V F b n R y a W V z 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T W V l d G l u Z 1 9 s a X N 0 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N Z W V 0 a W 5 n X 2 x p c 3 Q v Q 2 h h b m d l Z C B U e X B l L n t B Y 2 N v d W 5 0 I E V 4 Z S B J R C w w f S Z x d W 9 0 O y w m c X V v d D t T Z W N 0 a W 9 u M S 9 N Z W V 0 a W 5 n X 2 x p c 3 Q v Q 2 h h b m d l Z C B U e X B l L n t B Y 2 N v d W 5 0 I E V 4 Z W N 1 d G l 2 Z S w x f S Z x d W 9 0 O y w m c X V v d D t T Z W N 0 a W 9 u M S 9 N Z W V 0 a W 5 n X 2 x p c 3 Q v Q 2 h h b m d l Z C B U e X B l L n t i c m F u Y 2 h f b m F t Z S w y f S Z x d W 9 0 O y w m c X V v d D t T Z W N 0 a W 9 u M S 9 N Z W V 0 a W 5 n X 2 x p c 3 Q v Q 2 h h b m d l Z C B U e X B l L n t n b G 9 i Y W x f Y X R 0 Z W 5 k Z W V z L D N 9 J n F 1 b 3 Q 7 L C Z x d W 9 0 O 1 N l Y 3 R p b 2 4 x L 0 1 l Z X R p b m d f b G l z d C 9 D a G F u Z 2 V k I F R 5 c G U u e 2 1 l Z X R p b m d f Z G F 0 Z S w 0 f S Z x d W 9 0 O y w m c X V v d D t T Z W N 0 a W 9 u M S 9 N Z W V 0 a W 5 n X 2 x p c 3 Q v S W 5 z Z X J 0 Z W Q g W W V h c i 5 7 W W V h c i w 1 f S Z x d W 9 0 O y w m c X V v d D t T Z W N 0 a W 9 u M S 9 N Z W V 0 a W 5 n X 2 x p c 3 Q v R X h 0 c m F j d G V k I E Z p c n N 0 I E N o Y X J h Y 3 R l c n M u e 0 1 v b n R o I E 5 h b W U s N n 0 m c X V v d D t d L C Z x d W 9 0 O 0 N v b H V t b k N v d W 5 0 J n F 1 b 3 Q 7 O j c s J n F 1 b 3 Q 7 S 2 V 5 Q 2 9 s d W 1 u T m F t Z X M m c X V v d D s 6 W 1 0 s J n F 1 b 3 Q 7 Q 2 9 s d W 1 u S W R l b n R p d G l l c y Z x d W 9 0 O z p b J n F 1 b 3 Q 7 U 2 V j d G l v b j E v T W V l d G l u Z 1 9 s a X N 0 L 0 N o Y W 5 n Z W Q g V H l w Z S 5 7 Q W N j b 3 V u d C B F e G U g S U Q s M H 0 m c X V v d D s s J n F 1 b 3 Q 7 U 2 V j d G l v b j E v T W V l d G l u Z 1 9 s a X N 0 L 0 N o Y W 5 n Z W Q g V H l w Z S 5 7 Q W N j b 3 V u d C B F e G V j d X R p d m U s M X 0 m c X V v d D s s J n F 1 b 3 Q 7 U 2 V j d G l v b j E v T W V l d G l u Z 1 9 s a X N 0 L 0 N o Y W 5 n Z W Q g V H l w Z S 5 7 Y n J h b m N o X 2 5 h b W U s M n 0 m c X V v d D s s J n F 1 b 3 Q 7 U 2 V j d G l v b j E v T W V l d G l u Z 1 9 s a X N 0 L 0 N o Y W 5 n Z W Q g V H l w Z S 5 7 Z 2 x v Y m F s X 2 F 0 d G V u Z G V l c y w z f S Z x d W 9 0 O y w m c X V v d D t T Z W N 0 a W 9 u M S 9 N Z W V 0 a W 5 n X 2 x p c 3 Q v Q 2 h h b m d l Z C B U e X B l L n t t Z W V 0 a W 5 n X 2 R h d G U s N H 0 m c X V v d D s s J n F 1 b 3 Q 7 U 2 V j d G l v b j E v T W V l d G l u Z 1 9 s a X N 0 L 0 l u c 2 V y d G V k I F l l Y X I u e 1 l l Y X I s N X 0 m c X V v d D s s J n F 1 b 3 Q 7 U 2 V j d G l v b j E v T W V l d G l u Z 1 9 s a X N 0 L 0 V 4 d H J h Y 3 R l Z C B G a X J z d C B D a G F y Y W N 0 Z X J z L n t N b 2 5 0 a C B O Y W 1 l L D Z 9 J n F 1 b 3 Q 7 X S w m c X V v d D t S Z W x h d G l v b n N o a X B J b m Z v J n F 1 b 3 Q 7 O l t d f S I g L z 4 8 R W 5 0 c n k g V H l w Z T 0 i R m l s b F N 0 Y X R 1 c y I g V m F s d W U 9 I n N D b 2 1 w b G V 0 Z S I g L z 4 8 R W 5 0 c n k g V H l w Z T 0 i R m l s b E N v b H V t b k 5 h b W V z I i B W Y W x 1 Z T 0 i c 1 s m c X V v d D t B Y 2 N v d W 5 0 I E V 4 Z S B J R C Z x d W 9 0 O y w m c X V v d D t B Y 2 N v d W 5 0 I E V 4 I E 5 h b W U m c X V v d D s s J n F 1 b 3 Q 7 Y n J h b m N o X 2 5 h b W U m c X V v d D s s J n F 1 b 3 Q 7 Z 2 x v Y m F s X 2 F 0 d G V u Z G V l c y Z x d W 9 0 O y w m c X V v d D t t Z W V 0 a W 5 n X 2 R h d G U m c X V v d D s s J n F 1 b 3 Q 7 T W V l d G l u Z y B Z Z W F y J n F 1 b 3 Q 7 L C Z x d W 9 0 O 0 1 l Z X R p b m c g T W 9 u d G g m c X V v d D t d I i A v P j x F b n R y e S B U e X B l P S J G a W x s Q 2 9 s d W 1 u V H l w Z X M i I F Z h b H V l P S J z Q X d Z R 0 J n a 0 R C Z z 0 9 I i A v P j x F b n R y e S B U e X B l P S J G a W x s T G F z d F V w Z G F 0 Z W Q i I F Z h b H V l P S J k M j A y N C 0 x M C 0 y N V Q w N z o x O D o y O C 4 5 M T E x O T E 3 W i I g L z 4 8 R W 5 0 c n k g V H l w Z T 0 i R m l s b E V y c m 9 y Q 2 9 1 b n Q i I F Z h b H V l P S J s M C I g L z 4 8 R W 5 0 c n k g V H l w Z T 0 i R m l s b E V y c m 9 y Q 2 9 k Z S I g V m F s d W U 9 I n N V b m t u b 3 d u I i A v P j x F b n R y e S B U e X B l P S J G a W x s Q 2 9 1 b n Q i I F Z h b H V l P S J s M z Q i I C 8 + P E V u d H J 5 I F R 5 c G U 9 I k F k Z G V k V G 9 E Y X R h T W 9 k Z W w i I F Z h b H V l P S J s M C I g L z 4 8 R W 5 0 c n k g V H l w Z T 0 i U X V l c n l J R C I g V m F s d W U 9 I n M z M z V l Y m I z N C 1 j M 2 Y 4 L T R i Z D I t Y W Z i N C 0 z N z E 3 Z j Y x O D c 2 Z W M i I C 8 + P C 9 T d G F i b G V F b n R y a W V z P j w v S X R l b T 4 8 S X R l b T 4 8 S X R l b U x v Y 2 F 0 a W 9 u P j x J d G V t V H l w Z T 5 G b 3 J t d W x h P C 9 J d G V t V H l w Z T 4 8 S X R l b V B h d G g + U 2 V j d G l v b j E v T W V l d G l u Z 1 9 s a X N 0 L 1 N v d X J j Z T w v S X R l b V B h d G g + P C 9 J d G V t T G 9 j Y X R p b 2 4 + P F N 0 Y W J s Z U V u d H J p Z X M g L z 4 8 L 0 l 0 Z W 0 + P E l 0 Z W 0 + P E l 0 Z W 1 M b 2 N h d G l v b j 4 8 S X R l b V R 5 c G U + R m 9 y b X V s Y T w v S X R l b V R 5 c G U + P E l 0 Z W 1 Q Y X R o P l N l Y 3 R p b 2 4 x L 0 1 l Z X R p b m d f b G l z d C 9 t Z W V 0 a W 5 n X 2 x p c 3 R f M j A y M D A x M j M x M D Q x X 1 N o Z W V 0 P C 9 J d G V t U G F 0 a D 4 8 L 0 l 0 Z W 1 M b 2 N h d G l v b j 4 8 U 3 R h Y m x l R W 5 0 c m l l c y A v P j w v S X R l b T 4 8 S X R l b T 4 8 S X R l b U x v Y 2 F 0 a W 9 u P j x J d G V t V H l w Z T 5 G b 3 J t d W x h P C 9 J d G V t V H l w Z T 4 8 S X R l b V B h d G g + U 2 V j d G l v b j E v T W V l d G l u Z 1 9 s a X N 0 L 1 B y b 2 1 v d G V k J T I w S G V h Z G V y c z w v S X R l b V B h d G g + P C 9 J d G V t T G 9 j Y X R p b 2 4 + P F N 0 Y W J s Z U V u d H J p Z X M g L z 4 8 L 0 l 0 Z W 0 + P E l 0 Z W 0 + P E l 0 Z W 1 M b 2 N h d G l v b j 4 8 S X R l b V R 5 c G U + R m 9 y b X V s Y T w v S X R l b V R 5 c G U + P E l 0 Z W 1 Q Y X R o P l N l Y 3 R p b 2 4 x L 0 1 l Z X R p b m d f b G l z d C 9 D a G F u Z 2 V k J T I w V H l w Z T w v S X R l b V B h d G g + P C 9 J d G V t T G 9 j Y X R p b 2 4 + P F N 0 Y W J s Z U V u d H J p Z X M g L z 4 8 L 0 l 0 Z W 0 + P E l 0 Z W 0 + P E l 0 Z W 1 M b 2 N h d G l v b j 4 8 S X R l b V R 5 c G U + R m 9 y b X V s Y T w v S X R l b V R 5 c G U + P E l 0 Z W 1 Q Y X R o P l N l Y 3 R p b 2 4 x L 0 1 l Z X R p b m d f b G l z d C 9 S Z W 5 h b W V k J T I w Q 2 9 s d W 1 u c z w v S X R l b V B h d G g + P C 9 J d G V t T G 9 j Y X R p b 2 4 + P F N 0 Y W J s Z U V u d H J p Z X M g L z 4 8 L 0 l 0 Z W 0 + P E l 0 Z W 0 + P E l 0 Z W 1 M b 2 N h d G l v b j 4 8 S X R l b V R 5 c G U + R m 9 y b X V s Y T w v S X R l b V R 5 c G U + P E l 0 Z W 1 Q Y X R o P l N l Y 3 R p b 2 4 x L 0 9 w c G 9 y d H V u a X R 5 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0 9 w c G 9 y d H V u a X R 5 I i A v P j x F b n R y e S B U e X B l P S J G a W x s Z W R D b 2 1 w b G V 0 Z V J l c 3 V s d F R v V 2 9 y a 3 N o Z W V 0 I i B W Y W x 1 Z T 0 i b D E i I C 8 + P E V u d H J 5 I F R 5 c G U 9 I l J l Y 2 9 2 Z X J 5 V G F y Z 2 V 0 U m 9 3 I i B W Y W x 1 Z T 0 i b D E i I C 8 + P E V u d H J 5 I F R 5 c G U 9 I l J l Y 2 9 2 Z X J 5 V G F y Z 2 V 0 Q 2 9 s d W 1 u I i B W Y W x 1 Z T 0 i b D E i I C 8 + P E V u d H J 5 I F R 5 c G U 9 I l J l Y 2 9 2 Z X J 5 V G F y Z 2 V 0 U 2 h l Z X Q i I F Z h b H V l P S J z T 3 B w b 3 J 0 d W 5 p d H k i I C 8 + P E V u d H J 5 I F R 5 c G U 9 I k Z p b G x D b 3 V u d C I g V m F s d W U 9 I m w 0 O S I g L z 4 8 R W 5 0 c n k g V H l w Z T 0 i R m l s b E V y c m 9 y Q 2 9 k Z S I g V m F s d W U 9 I n N V b m t u b 3 d u I i A v P j x F b n R y e S B U e X B l P S J G a W x s R X J y b 3 J D b 3 V u d C I g V m F s d W U 9 I m w w I i A v P j x F b n R y e S B U e X B l P S J G a W x s T G F z d F V w Z G F 0 Z W Q i I F Z h b H V l P S J k M j A y N C 0 x M C 0 y N V Q w O T o 0 M j o 0 M C 4 2 M T A 1 M D I w W i I g L z 4 8 R W 5 0 c n k g V H l w Z T 0 i R m l s b E N v b H V t b l R 5 c G V z I i B W Y W x 1 Z T 0 i c 0 J n T U d C Z 0 1 E Q 1 F Z R 0 J n W U d C Z z 0 9 I i A v P j x F b n R y e S B U e X B l P S J G a W x s Q 2 9 s d W 1 u T m F t Z X M i I F Z h b H V l P S J z W y Z x d W 9 0 O 0 F j Y 2 9 1 b n Q g R X h l I G 5 h b W U m c X V v d D s s J n F 1 b 3 Q 7 Q W N j b 3 V u d C B F e G U g S W Q m c X V v d D s s J n F 1 b 3 Q 7 b 3 B w b 3 J 0 d W 5 p d H l f a W Q m c X V v d D s s J n F 1 b 3 Q 7 b 3 B w b 3 J 0 d W 5 p d H l f b m F t Z S Z x d W 9 0 O y w m c X V v d D t w c m V t a X V t X 2 F t b 3 V u d C Z x d W 9 0 O y w m c X V v d D t y Z X Z l b n V l X 2 F t b 3 V u d C Z x d W 9 0 O y w m c X V v d D t j b G 9 z a W 5 n X 2 R h d G U m c X V v d D s s J n F 1 b 3 Q 7 c 3 R h Z 2 U m c X V v d D s s J n F 1 b 3 Q 7 c 3 B l Y 2 l h b H R 5 J n F 1 b 3 Q 7 L C Z x d W 9 0 O 3 B y b 2 R 1 Y 3 R f Z 3 J v d X A m c X V v d D s s J n F 1 b 3 Q 7 c H J v Z H V j d F 9 z d W J f Z 3 J v d X A m c X V v d D s s J n F 1 b 3 Q 7 Y n J h b m N o 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P c H B v c n R 1 b m l 0 e S 9 D a G F u Z 2 V k I F R 5 c G U u e 0 F j Y 2 9 1 b n Q g R X h l Y 3 V 0 a X Z l L D N 9 J n F 1 b 3 Q 7 L C Z x d W 9 0 O 1 N l Y 3 R p b 2 4 x L 0 9 w c G 9 y d H V u a X R 5 L 0 N o Y W 5 n Z W Q g V H l w Z S 5 7 Q W N j b 3 V u d C B F e G U g S W Q s M n 0 m c X V v d D s s J n F 1 b 3 Q 7 U 2 V j d G l v b j E v T 3 B w b 3 J 0 d W 5 p d H k v Q 2 h h b m d l Z C B U e X B l L n t v c H B v c n R 1 b m l 0 e V 9 p Z C w x f S Z x d W 9 0 O y w m c X V v d D t T Z W N 0 a W 9 u M S 9 P c H B v c n R 1 b m l 0 e S 9 D a G F u Z 2 V k I F R 5 c G U u e 2 9 w c G 9 y d H V u a X R 5 X 2 5 h b W U s M H 0 m c X V v d D s s J n F 1 b 3 Q 7 U 2 V j d G l v b j E v T 3 B w b 3 J 0 d W 5 p d H k v Q 2 h h b m d l Z C B U e X B l L n t w c m V t a X V t X 2 F t b 3 V u d C w 0 f S Z x d W 9 0 O y w m c X V v d D t T Z W N 0 a W 9 u M S 9 P c H B v c n R 1 b m l 0 e S 9 D a G F u Z 2 V k I F R 5 c G U u e 3 J l d m V u d W V f Y W 1 v d W 5 0 L D V 9 J n F 1 b 3 Q 7 L C Z x d W 9 0 O 1 N l Y 3 R p b 2 4 x L 0 9 w c G 9 y d H V u a X R 5 L 0 N o Y W 5 n Z W Q g V H l w Z S 5 7 Y 2 x v c 2 l u Z 1 9 k Y X R l L D Z 9 J n F 1 b 3 Q 7 L C Z x d W 9 0 O 1 N l Y 3 R p b 2 4 x L 0 9 w c G 9 y d H V u a X R 5 L 0 N o Y W 5 n Z W Q g V H l w Z S 5 7 c 3 R h Z 2 U s N 3 0 m c X V v d D s s J n F 1 b 3 Q 7 U 2 V j d G l v b j E v T 3 B w b 3 J 0 d W 5 p d H k v U m V w b G F j Z W Q g V m F s d W U 0 L n t z c G V j a W F s d H k s O X 0 m c X V v d D s s J n F 1 b 3 Q 7 U 2 V j d G l v b j E v T 3 B w b 3 J 0 d W 5 p d H k v Q 2 h h b m d l Z C B U e X B l L n t w c m 9 k d W N 0 X 2 d y b 3 V w L D E w f S Z x d W 9 0 O y w m c X V v d D t T Z W N 0 a W 9 u M S 9 P c H B v c n R 1 b m l 0 e S 9 D a G F u Z 2 V k I F R 5 c G U u e 3 B y b 2 R 1 Y 3 R f c 3 V i X 2 d y b 3 V w L D E x f S Z x d W 9 0 O y w m c X V v d D t T Z W N 0 a W 9 u M S 9 P c H B v c n R 1 b m l 0 e S 9 D a G F u Z 2 V k I F R 5 c G U u e 2 J y Y W 5 j a C w 4 f S Z x d W 9 0 O y w m c X V v d D t T Z W N 0 a W 9 u M S 9 P c H B v c n R 1 b m l 0 e S 9 S Z X B s Y W N l Z C B W Y W x 1 Z T k u e 3 J p c 2 t f Z G V 0 Y W l s c y w x M n 0 m c X V v d D t d L C Z x d W 9 0 O 0 N v b H V t b k N v d W 5 0 J n F 1 b 3 Q 7 O j E z L C Z x d W 9 0 O 0 t l e U N v b H V t b k 5 h b W V z J n F 1 b 3 Q 7 O l t d L C Z x d W 9 0 O 0 N v b H V t b k l k Z W 5 0 a X R p Z X M m c X V v d D s 6 W y Z x d W 9 0 O 1 N l Y 3 R p b 2 4 x L 0 9 w c G 9 y d H V u a X R 5 L 0 N o Y W 5 n Z W Q g V H l w Z S 5 7 Q W N j b 3 V u d C B F e G V j d X R p d m U s M 3 0 m c X V v d D s s J n F 1 b 3 Q 7 U 2 V j d G l v b j E v T 3 B w b 3 J 0 d W 5 p d H k v Q 2 h h b m d l Z C B U e X B l L n t B Y 2 N v d W 5 0 I E V 4 Z S B J Z C w y f S Z x d W 9 0 O y w m c X V v d D t T Z W N 0 a W 9 u M S 9 P c H B v c n R 1 b m l 0 e S 9 D a G F u Z 2 V k I F R 5 c G U u e 2 9 w c G 9 y d H V u a X R 5 X 2 l k L D F 9 J n F 1 b 3 Q 7 L C Z x d W 9 0 O 1 N l Y 3 R p b 2 4 x L 0 9 w c G 9 y d H V u a X R 5 L 0 N o Y W 5 n Z W Q g V H l w Z S 5 7 b 3 B w b 3 J 0 d W 5 p d H l f b m F t Z S w w f S Z x d W 9 0 O y w m c X V v d D t T Z W N 0 a W 9 u M S 9 P c H B v c n R 1 b m l 0 e S 9 D a G F u Z 2 V k I F R 5 c G U u e 3 B y Z W 1 p d W 1 f Y W 1 v d W 5 0 L D R 9 J n F 1 b 3 Q 7 L C Z x d W 9 0 O 1 N l Y 3 R p b 2 4 x L 0 9 w c G 9 y d H V u a X R 5 L 0 N o Y W 5 n Z W Q g V H l w Z S 5 7 c m V 2 Z W 5 1 Z V 9 h b W 9 1 b n Q s N X 0 m c X V v d D s s J n F 1 b 3 Q 7 U 2 V j d G l v b j E v T 3 B w b 3 J 0 d W 5 p d H k v Q 2 h h b m d l Z C B U e X B l L n t j b G 9 z a W 5 n X 2 R h d G U s N n 0 m c X V v d D s s J n F 1 b 3 Q 7 U 2 V j d G l v b j E v T 3 B w b 3 J 0 d W 5 p d H k v Q 2 h h b m d l Z C B U e X B l L n t z d G F n Z S w 3 f S Z x d W 9 0 O y w m c X V v d D t T Z W N 0 a W 9 u M S 9 P c H B v c n R 1 b m l 0 e S 9 S Z X B s Y W N l Z C B W Y W x 1 Z T Q u e 3 N w Z W N p Y W x 0 e S w 5 f S Z x d W 9 0 O y w m c X V v d D t T Z W N 0 a W 9 u M S 9 P c H B v c n R 1 b m l 0 e S 9 D a G F u Z 2 V k I F R 5 c G U u e 3 B y b 2 R 1 Y 3 R f Z 3 J v d X A s M T B 9 J n F 1 b 3 Q 7 L C Z x d W 9 0 O 1 N l Y 3 R p b 2 4 x L 0 9 w c G 9 y d H V u a X R 5 L 0 N o Y W 5 n Z W Q g V H l w Z S 5 7 c H J v Z H V j d F 9 z d W J f Z 3 J v d X A s M T F 9 J n F 1 b 3 Q 7 L C Z x d W 9 0 O 1 N l Y 3 R p b 2 4 x L 0 9 w c G 9 y d H V u a X R 5 L 0 N o Y W 5 n Z W Q g V H l w Z S 5 7 Y n J h b m N o L D h 9 J n F 1 b 3 Q 7 L C Z x d W 9 0 O 1 N l Y 3 R p b 2 4 x L 0 9 w c G 9 y d H V u a X R 5 L 1 J l c G x h Y 2 V k I F Z h b H V l O S 5 7 c m l z a 1 9 k Z X R h a W x z L D E y f S Z x d W 9 0 O 1 0 s J n F 1 b 3 Q 7 U m V s Y X R p b 2 5 z a G l w S W 5 m b y Z x d W 9 0 O z p b X X 0 i I C 8 + P E V u d H J 5 I F R 5 c G U 9 I k F k Z G V k V G 9 E Y X R h T W 9 k Z W w i I F Z h b H V l P S J s M S I g L z 4 8 R W 5 0 c n k g V H l w Z T 0 i U X V l c n l J R C I g V m F s d W U 9 I n N l O W R j Z j Q 1 Z S 0 y N m U 1 L T Q 1 Z W Y t Y T Q w O S 0 y M z I z N m M w Z D J i O G Q i I C 8 + P C 9 T d G F i b G V F b n R y a W V z P j w v S X R l b T 4 8 S X R l b T 4 8 S X R l b U x v Y 2 F 0 a W 9 u P j x J d G V t V H l w Z T 5 G b 3 J t d W x h P C 9 J d G V t V H l w Z T 4 8 S X R l b V B h d G g + U 2 V j d G l v b j E v T 3 B w b 3 J 0 d W 5 p d H k v U 2 9 1 c m N l P C 9 J d G V t U G F 0 a D 4 8 L 0 l 0 Z W 1 M b 2 N h d G l v b j 4 8 U 3 R h Y m x l R W 5 0 c m l l c y A v P j w v S X R l b T 4 8 S X R l b T 4 8 S X R l b U x v Y 2 F 0 a W 9 u P j x J d G V t V H l w Z T 5 G b 3 J t d W x h P C 9 J d G V t V H l w Z T 4 8 S X R l b V B h d G g + U 2 V j d G l v b j E v T 3 B w b 3 J 0 d W 5 p d H k v Z 2 N y b V 9 v c H B v c n R 1 b m l 0 e V 8 y M D I w M D E y M z E w N D F f U 2 h l Z X Q 8 L 0 l 0 Z W 1 Q Y X R o P j w v S X R l b U x v Y 2 F 0 a W 9 u P j x T d G F i b G V F b n R y a W V z I C 8 + P C 9 J d G V t P j x J d G V t P j x J d G V t T G 9 j Y X R p b 2 4 + P E l 0 Z W 1 U e X B l P k Z v c m 1 1 b G E 8 L 0 l 0 Z W 1 U e X B l P j x J d G V t U G F 0 a D 5 T Z W N 0 a W 9 u M S 9 P c H B v c n R 1 b m l 0 e S 9 Q c m 9 t b 3 R l Z C U y M E h l Y W R l c n M 8 L 0 l 0 Z W 1 Q Y X R o P j w v S X R l b U x v Y 2 F 0 a W 9 u P j x T d G F i b G V F b n R y a W V z I C 8 + P C 9 J d G V t P j x J d G V t P j x J d G V t T G 9 j Y X R p b 2 4 + P E l 0 Z W 1 U e X B l P k Z v c m 1 1 b G E 8 L 0 l 0 Z W 1 U e X B l P j x J d G V t U G F 0 a D 5 T Z W N 0 a W 9 u M S 9 P c H B v c n R 1 b m l 0 e S 9 D a G F u Z 2 V k J T I w V H l w Z T w v S X R l b V B h d G g + P C 9 J d G V t T G 9 j Y X R p b 2 4 + P F N 0 Y W J s Z U V u d H J p Z X M g L z 4 8 L 0 l 0 Z W 0 + P E l 0 Z W 0 + P E l 0 Z W 1 M b 2 N h d G l v b j 4 8 S X R l b V R 5 c G U + R m 9 y b X V s Y T w v S X R l b V R 5 c G U + P E l 0 Z W 1 Q Y X R o P l N l Y 3 R p b 2 4 x L 0 9 w c G 9 y d H V u a X R 5 L 1 J l b 3 J k Z X J l Z C U y M E N v b H V t b n M 8 L 0 l 0 Z W 1 Q Y X R o P j w v S X R l b U x v Y 2 F 0 a W 9 u P j x T d G F i b G V F b n R y a W V z I C 8 + P C 9 J d G V t P j x J d G V t P j x J d G V t T G 9 j Y X R p b 2 4 + P E l 0 Z W 1 U e X B l P k Z v c m 1 1 b G E 8 L 0 l 0 Z W 1 U e X B l P j x J d G V t U G F 0 a D 5 T Z W N 0 a W 9 u M S 9 P c H B v c n R 1 b m l 0 e S 9 S Z W 5 h b W V k J T I w Q 2 9 s d W 1 u c z w v S X R l b V B h d G g + P C 9 J d G V t T G 9 j Y X R p b 2 4 + P F N 0 Y W J s Z U V u d H J p Z X M g L z 4 8 L 0 l 0 Z W 0 + P E l 0 Z W 0 + P E l 0 Z W 1 M b 2 N h d G l v b j 4 8 S X R l b V R 5 c G U + R m 9 y b X V s Y T w v S X R l b V R 5 c G U + P E l 0 Z W 1 Q Y X R o P l N l Y 3 R p b 2 4 x L 0 9 w c G 9 y d H V u a X R 5 L 1 J l b 3 J k Z X J l Z C U y M E N v b H V t b n M x P C 9 J d G V t U G F 0 a D 4 8 L 0 l 0 Z W 1 M b 2 N h d G l v b j 4 8 U 3 R h Y m x l R W 5 0 c m l l c y A v P j w v S X R l b T 4 8 S X R l b T 4 8 S X R l b U x v Y 2 F 0 a W 9 u P j x J d G V t V H l w Z T 5 G b 3 J t d W x h P C 9 J d G V t V H l w Z T 4 8 S X R l b V B h d G g + U 2 V j d G l v b j E v T 3 B w b 3 J 0 d W 5 p d H k v U m V w b G F j Z W Q l M j B W Y W x 1 Z T w v S X R l b V B h d G g + P C 9 J d G V t T G 9 j Y X R p b 2 4 + P F N 0 Y W J s Z U V u d H J p Z X M g L z 4 8 L 0 l 0 Z W 0 + P E l 0 Z W 0 + P E l 0 Z W 1 M b 2 N h d G l v b j 4 8 S X R l b V R 5 c G U + R m 9 y b X V s Y T w v S X R l b V R 5 c G U + P E l 0 Z W 1 Q Y X R o P l N l Y 3 R p b 2 4 x L 0 9 w c G 9 y d H V u a X R 5 L 1 J l c G x h Y 2 V k J T I w V m F s d W U x P C 9 J d G V t U G F 0 a D 4 8 L 0 l 0 Z W 1 M b 2 N h d G l v b j 4 8 U 3 R h Y m x l R W 5 0 c m l l c y A v P j w v S X R l b T 4 8 S X R l b T 4 8 S X R l b U x v Y 2 F 0 a W 9 u P j x J d G V t V H l w Z T 5 G b 3 J t d W x h P C 9 J d G V t V H l w Z T 4 8 S X R l b V B h d G g + U 2 V j d G l v b j E v T 3 B w b 3 J 0 d W 5 p d H k v U m V w b G F j Z W Q l M j B W Y W x 1 Z T I 8 L 0 l 0 Z W 1 Q Y X R o P j w v S X R l b U x v Y 2 F 0 a W 9 u P j x T d G F i b G V F b n R y a W V z I C 8 + P C 9 J d G V t P j x J d G V t P j x J d G V t T G 9 j Y X R p b 2 4 + P E l 0 Z W 1 U e X B l P k Z v c m 1 1 b G E 8 L 0 l 0 Z W 1 U e X B l P j x J d G V t U G F 0 a D 5 T Z W N 0 a W 9 u M S 9 P c H B v c n R 1 b m l 0 e S 9 S Z X B s Y W N l Z C U y M F Z h b H V l M z w v S X R l b V B h d G g + P C 9 J d G V t T G 9 j Y X R p b 2 4 + P F N 0 Y W J s Z U V u d H J p Z X M g L z 4 8 L 0 l 0 Z W 0 + P E l 0 Z W 0 + P E l 0 Z W 1 M b 2 N h d G l v b j 4 8 S X R l b V R 5 c G U + R m 9 y b X V s Y T w v S X R l b V R 5 c G U + P E l 0 Z W 1 Q Y X R o P l N l Y 3 R p b 2 4 x L 0 9 w c G 9 y d H V u a X R 5 L 1 J l c G x h Y 2 V k J T I w V m F s d W U 0 P C 9 J d G V t U G F 0 a D 4 8 L 0 l 0 Z W 1 M b 2 N h d G l v b j 4 8 U 3 R h Y m x l R W 5 0 c m l l c y A v P j w v S X R l b T 4 8 S X R l b T 4 8 S X R l b U x v Y 2 F 0 a W 9 u P j x J d G V t V H l w Z T 5 G b 3 J t d W x h P C 9 J d G V t V H l w Z T 4 8 S X R l b V B h d G g + U 2 V j d G l v b j E v T 3 B w b 3 J 0 d W 5 p d H k v U m V w b G F j Z W Q l M j B W Y W x 1 Z T U 8 L 0 l 0 Z W 1 Q Y X R o P j w v S X R l b U x v Y 2 F 0 a W 9 u P j x T d G F i b G V F b n R y a W V z I C 8 + P C 9 J d G V t P j x J d G V t P j x J d G V t T G 9 j Y X R p b 2 4 + P E l 0 Z W 1 U e X B l P k Z v c m 1 1 b G E 8 L 0 l 0 Z W 1 U e X B l P j x J d G V t U G F 0 a D 5 T Z W N 0 a W 9 u M S 9 P c H B v c n R 1 b m l 0 e S 9 S Z X B s Y W N l Z C U y M F Z h b H V l N j w v S X R l b V B h d G g + P C 9 J d G V t T G 9 j Y X R p b 2 4 + P F N 0 Y W J s Z U V u d H J p Z X M g L z 4 8 L 0 l 0 Z W 0 + P E l 0 Z W 0 + P E l 0 Z W 1 M b 2 N h d G l v b j 4 8 S X R l b V R 5 c G U + R m 9 y b X V s Y T w v S X R l b V R 5 c G U + P E l 0 Z W 1 Q Y X R o P l N l Y 3 R p b 2 4 x L 0 9 w c G 9 y d H V u a X R 5 L 1 J l c G x h Y 2 V k J T I w V m F s d W U 3 P C 9 J d G V t U G F 0 a D 4 8 L 0 l 0 Z W 1 M b 2 N h d G l v b j 4 8 U 3 R h Y m x l R W 5 0 c m l l c y A v P j w v S X R l b T 4 8 S X R l b T 4 8 S X R l b U x v Y 2 F 0 a W 9 u P j x J d G V t V H l w Z T 5 G b 3 J t d W x h P C 9 J d G V t V H l w Z T 4 8 S X R l b V B h d G g + U 2 V j d G l v b j E v T 3 B w b 3 J 0 d W 5 p d H k v U m V w b G F j Z W Q l M j B W Y W x 1 Z T g 8 L 0 l 0 Z W 1 Q Y X R o P j w v S X R l b U x v Y 2 F 0 a W 9 u P j x T d G F i b G V F b n R y a W V z I C 8 + P C 9 J d G V t P j x J d G V t P j x J d G V t T G 9 j Y X R p b 2 4 + P E l 0 Z W 1 U e X B l P k Z v c m 1 1 b G E 8 L 0 l 0 Z W 1 U e X B l P j x J d G V t U G F 0 a D 5 T Z W N 0 a W 9 u M S 9 P c H B v c n R 1 b m l 0 e S 9 S Z X B s Y W N l Z C U y M F Z h b H V l O T w v S X R l b V B h d G g + P C 9 J d G V t T G 9 j Y X R p b 2 4 + P F N 0 Y W J s Z U V u d H J p Z X M g L z 4 8 L 0 l 0 Z W 0 + P E l 0 Z W 0 + P E l 0 Z W 1 M b 2 N h d G l v b j 4 8 S X R l b V R 5 c G U + R m 9 y b X V s Y T w v S X R l b V R 5 c G U + P E l 0 Z W 1 Q Y X R o P l N l Y 3 R p b 2 4 x L 0 9 w c G 9 y d H V u a X R 5 L 1 J l b 3 J k Z X J l Z C U y M E N v b H V t b n M y P C 9 J d G V t U G F 0 a D 4 8 L 0 l 0 Z W 1 M b 2 N h d G l v b j 4 8 U 3 R h Y m x l R W 5 0 c m l l c y A v P j w v S X R l b T 4 8 S X R l b T 4 8 S X R l b U x v Y 2 F 0 a W 9 u P j x J d G V t V H l w Z T 5 G b 3 J t d W x h P C 9 J d G V t V H l w Z T 4 8 S X R l b V B h d G g + U 2 V j d G l v b j E v T W V l d G l u Z 1 9 s a X N 0 L 0 l u c 2 V y d G V k J T I w W W V h c j w v S X R l b V B h d G g + P C 9 J d G V t T G 9 j Y X R p b 2 4 + P F N 0 Y W J s Z U V u d H J p Z X M g L z 4 8 L 0 l 0 Z W 0 + P E l 0 Z W 0 + P E l 0 Z W 1 M b 2 N h d G l v b j 4 8 S X R l b V R 5 c G U + R m 9 y b X V s Y T w v S X R l b V R 5 c G U + P E l 0 Z W 1 Q Y X R o P l N l Y 3 R p b 2 4 x L 0 1 l Z X R p b m d f b G l z d C 9 S Z W 5 h b W V k J T I w Q 2 9 s d W 1 u c z E 8 L 0 l 0 Z W 1 Q Y X R o P j w v S X R l b U x v Y 2 F 0 a W 9 u P j x T d G F i b G V F b n R y a W V z I C 8 + P C 9 J d G V t P j x J d G V t P j x J d G V t T G 9 j Y X R p b 2 4 + P E l 0 Z W 1 U e X B l P k Z v c m 1 1 b G E 8 L 0 l 0 Z W 1 U e X B l P j x J d G V t U G F 0 a D 5 T Z W N 0 a W 9 u M S 9 N Z W V 0 a W 5 n X 2 x p c 3 Q v S W 5 z Z X J 0 Z W Q l M j B N b 2 5 0 a C U y M E 5 h b W U 8 L 0 l 0 Z W 1 Q Y X R o P j w v S X R l b U x v Y 2 F 0 a W 9 u P j x T d G F i b G V F b n R y a W V z I C 8 + P C 9 J d G V t P j x J d G V t P j x J d G V t T G 9 j Y X R p b 2 4 + P E l 0 Z W 1 U e X B l P k Z v c m 1 1 b G E 8 L 0 l 0 Z W 1 U e X B l P j x J d G V t U G F 0 a D 5 T Z W N 0 a W 9 u M S 9 N Z W V 0 a W 5 n X 2 x p c 3 Q v R X h 0 c m F j d G V k J T I w R m l y c 3 Q l M j B D a G F y Y W N 0 Z X J z P C 9 J d G V t U G F 0 a D 4 8 L 0 l 0 Z W 1 M b 2 N h d G l v b j 4 8 U 3 R h Y m x l R W 5 0 c m l l c y A v P j w v S X R l b T 4 8 S X R l b T 4 8 S X R l b U x v Y 2 F 0 a W 9 u P j x J d G V t V H l w Z T 5 G b 3 J t d W x h P C 9 J d G V t V H l w Z T 4 8 S X R l b V B h d G g + U 2 V j d G l v b j E v T W V l d G l u Z 1 9 s a X N 0 L 1 J l b m F t Z W Q l M j B D b 2 x 1 b W 5 z M j w v S X R l b V B h d G g + P C 9 J d G V t T G 9 j Y X R p b 2 4 + P F N 0 Y W J s Z U V u d H J p Z X M g L z 4 8 L 0 l 0 Z W 0 + P C 9 J d G V t c z 4 8 L 0 x v Y 2 F s U G F j a 2 F n Z U 1 l d G F k Y X R h R m l s Z T 4 W A A A A U E s F B g A A A A A A A A A A A A A A A A A A A A A A A C Y B A A A B A A A A 0 I y d 3 w E V 0 R G M e g D A T 8 K X 6 w E A A A A 1 1 y S t U b q z T J z F C P c 9 m c 0 9 A A A A A A I A A A A A A B B m A A A A A Q A A I A A A A N K F 6 s n 7 0 C Z o 4 q / / 7 I g f 0 B U 0 M 5 w s 5 e S k 9 N 9 5 E S / k d g T p A A A A A A 6 A A A A A A g A A I A A A A F N s 7 G C / E v y y N u 9 W L r o a G c p 4 W o V T i r g i u 7 N L F x l i R 7 y j U A A A A G F l H L 2 F i m z 5 5 4 h e E 1 y T d 2 f 7 a M i M V h d T Y c H K m t f D m n C I 0 b F s q v V C T u E W c W m x 1 y D U z L g T q g u / f m e a K G Y N X d 3 Q 5 W r z X b Z 4 m U 3 B q u Z h j 1 X 0 H i 1 7 Q A A A A E h y T o U k b G y h l s U Q b + r X R x B E B 3 0 e / 5 p 3 e z L E M e 7 G 7 O U 2 P K d M A y C N 6 1 8 c u A 2 S W P Y s y H s A j X v U n q O x F J L H A x P g s N c = < / D a t a M a s h u p > 
</file>

<file path=customXml/item10.xml>��< ? x m l   v e r s i o n = " 1 . 0 "   e n c o d i n g = " U T F - 1 6 " ? > < G e m i n i   x m l n s = " h t t p : / / g e m i n i / p i v o t c u s t o m i z a t i o n / T a b l e X M L _ F e e s _ f 5 5 2 e 2 4 9 - 2 8 f a - 4 d 3 5 - a a b b - 1 d 9 4 f 0 4 5 c 9 a 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 S a l e s p e r s o n   I D < / s t r i n g > < / k e y > < v a l u e > < i n t > 1 2 7 < / i n t > < / v a l u e > < / i t e m > < i t e m > < k e y > < s t r i n g > A c c o u n t   E x   N m a e < / s t r i n g > < / k e y > < v a l u e > < i n t > 1 4 3 < / i n t > < / v a l u e > < / i t e m > < i t e m > < k e y > < s t r i n g > i n c o m e _ c l a s s < / s t r i n g > < / k e y > < v a l u e > < i n t > 1 1 8 < / i n t > < / v a l u e > < / i t e m > < i t e m > < k e y > < s t r i n g > s o l u t i o n _ g r o u p < / s t r i n g > < / k e y > < v a l u e > < i n t > 1 2 9 < / i n t > < / v a l u e > < / i t e m > < i t e m > < k e y > < s t r i n g > A m o u n t < / s t r i n g > < / k e y > < v a l u e > < i n t > 8 6 < / i n t > < / v a l u e > < / i t e m > < i t e m > < k e y > < s t r i n g > i n c o m e _ d u e _ d a t e < / s t r i n g > < / k e y > < v a l u e > < i n t > 1 4 8 < / i n t > < / v a l u e > < / i t e m > < i t e m > < k e y > < s t r i n g > r e v e n u e _ t r a n s a c t i o n _ t y p e < / s t r i n g > < / k e y > < v a l u e > < i n t > 1 9 8 < / i n t > < / v a l u e > < / i t e m > < i t e m > < k e y > < s t r i n g > b r a n c h _ n a m e < / s t r i n g > < / k e y > < v a l u e > < i n t > 1 2 0 < / i n t > < / v a l u e > < / i t e m > < / C o l u m n W i d t h s > < C o l u m n D i s p l a y I n d e x > < i t e m > < k e y > < s t r i n g > c l i e n t _ n a m e < / s t r i n g > < / k e y > < v a l u e > < i n t > 0 < / i n t > < / v a l u e > < / i t e m > < i t e m > < k e y > < s t r i n g > S a l e s p e r s o n   I D < / s t r i n g > < / k e y > < v a l u e > < i n t > 1 < / i n t > < / v a l u e > < / i t e m > < i t e m > < k e y > < s t r i n g > A c c o u n t   E x   N m a e < / s t r i n g > < / k e y > < v a l u e > < i n t > 2 < / i n t > < / v a l u e > < / i t e m > < i t e m > < k e y > < s t r i n g > i n c o m e _ c l a s s < / s t r i n g > < / k e y > < v a l u e > < i n t > 3 < / i n t > < / v a l u e > < / i t e m > < i t e m > < k e y > < s t r i n g > s o l u t i o n _ g r o u p < / s t r i n g > < / k e y > < v a l u e > < i n t > 4 < / i n t > < / v a l u e > < / i t e m > < i t e m > < k e y > < s t r i n g > A m o u n t < / s t r i n g > < / k e y > < v a l u e > < i n t > 5 < / i n t > < / v a l u e > < / i t e m > < i t e m > < k e y > < s t r i n g > i n c o m e _ d u e _ d a t e < / s t r i n g > < / k e y > < v a l u e > < i n t > 6 < / i n t > < / v a l u e > < / i t e m > < i t e m > < k e y > < s t r i n g > r e v e n u e _ t r a n s a c t i o n _ t y p e < / s t r i n g > < / k e y > < v a l u e > < i n t > 7 < / i n t > < / v a l u e > < / i t e m > < i t e m > < k e y > < s t r i n g > b r a n c h _ n a m e < / 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 n a m e < / 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  N m a e 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C l i e n t W i n d o w X M L " > < C u s t o m C o n t e n t > < ! [ C D A T A [ B r o k e r a g e _ 8 a 1 a 7 3 3 8 - b b 2 5 - 4 8 f 1 - 9 3 f 9 - a 2 c d e 8 a 7 7 8 0 e ] ] > < / C u s t o m C o n t e n t > < / G e m i n i > 
</file>

<file path=customXml/item18.xml>��< ? x m l   v e r s i o n = " 1 . 0 "   e n c o d i n g = " U T F - 1 6 " ? > < G e m i n i   x m l n s = " h t t p : / / g e m i n i / p i v o t c u s t o m i z a t i o n / T a b l e X M L _ B r o k e r a g e _ 8 a 1 a 7 3 3 8 - b b 2 5 - 4 8 f 1 - 9 3 f 9 - a 2 c d e 8 a 7 7 8 0 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 p o l i c y _ n u m b e r < / s t r i n g > < / k e y > < v a l u e > < i n t > 1 2 9 < / i n t > < / v a l u e > < / i t e m > < i t e m > < k e y > < s t r i n g > A c c o u n t   I d < / s t r i n g > < / k e y > < v a l u e > < i n t > 1 0 1 < / i n t > < / v a l u e > < / i t e m > < i t e m > < k e y > < s t r i n g > A c c o u n t   E x e   n a m e < / s t r i n g > < / k e y > < v a l u e > < i n t > 1 4 9 < / i n t > < / v a l u e > < / i t e m > < i t e m > < k e y > < s t r i n g > p o l i c y _ s t a t u s < / s t r i n g > < / k e y > < v a l u e > < i n t > 1 1 7 < / i n t > < / v a l u e > < / i t e m > < i t e m > < k e y > < s t r i n g > p o l i c y _ s t a r t _ d a t e < / s t r i n g > < / k e y > < v a l u e > < i n t > 1 4 3 < / i n t > < / v a l u e > < / i t e m > < i t e m > < k e y > < s t r i n g > p o l i c y _ e n d _ d a t e < / s t r i n g > < / k e y > < v a l u e > < i n t > 1 3 9 < / i n t > < / v a l u e > < / i t e m > < i t e m > < k e y > < s t r i n g > p r o d u c t _ g r o u p < / s t r i n g > < / k e y > < v a l u e > < i n t > 1 2 7 < / i n t > < / v a l u e > < / i t e m > < i t e m > < k e y > < s t r i n g > s o l u t i o n _ g r o u p < / s t r i n g > < / k e y > < v a l u e > < i n t > 1 2 9 < / i n t > < / v a l u e > < / i t e m > < i t e m > < k e y > < s t r i n g > i n c o m e _ c l a s s < / s t r i n g > < / k e y > < v a l u e > < i n t > 1 1 8 < / i n t > < / v a l u e > < / i t e m > < i t e m > < k e y > < s t r i n g > A m o u n t < / s t r i n g > < / k e y > < v a l u e > < i n t > 8 6 < / i n t > < / v a l u e > < / i t e m > < i t e m > < k e y > < s t r i n g > i n c o m e _ d u e _ d a t e < / s t r i n g > < / k e y > < v a l u e > < i n t > 1 4 8 < / i n t > < / v a l u e > < / i t e m > < i t e m > < k e y > < s t r i n g > r e v e n u e _ t r a n s a c t i o n _ t y p e < / s t r i n g > < / k e y > < v a l u e > < i n t > 1 9 8 < / i n t > < / v a l u e > < / i t e m > < i t e m > < k e y > < s t r i n g > r e n e w a l _ s t a t u s < / s t r i n g > < / k e y > < v a l u e > < i n t > 1 3 1 < / i n t > < / v a l u e > < / i t e m > < i t e m > < k e y > < s t r i n g > l a p s e _ r e a s o n < / s t r i n g > < / k e y > < v a l u e > < i n t > 1 1 8 < / i n t > < / v a l u e > < / i t e m > < i t e m > < k e y > < s t r i n g > l a s t _ u p d a t e d _ d a t e < / s t r i n g > < / k e y > < v a l u e > < i n t > 1 5 2 < / i n t > < / v a l u e > < / i t e m > < i t e m > < k e y > < s t r i n g > b r a n c h _ n a m e < / s t r i n g > < / k e y > < v a l u e > < i n t > 1 2 0 < / i n t > < / v a l u e > < / i t e m > < / C o l u m n W i d t h s > < C o l u m n D i s p l a y I n d e x > < i t e m > < k e y > < s t r i n g > c l i e n t _ n a m e < / s t r i n g > < / k e y > < v a l u e > < i n t > 0 < / i n t > < / v a l u e > < / i t e m > < i t e m > < k e y > < s t r i n g > p o l i c y _ n u m b e r < / s t r i n g > < / k e y > < v a l u e > < i n t > 1 < / i n t > < / v a l u e > < / i t e m > < i t e m > < k e y > < s t r i n g > A c c o u n t   I d < / s t r i n g > < / k e y > < v a l u e > < i n t > 2 < / i n t > < / v a l u e > < / i t e m > < i t e m > < k e y > < s t r i n g > A c c o u n t   E x e   n a m e < / s t r i n g > < / k e y > < v a l u e > < i n t > 3 < / i n t > < / v a l u e > < / i t e m > < i t e m > < k e y > < s t r i n g > p o l i c y _ s t a t u s < / s t r i n g > < / k e y > < v a l u e > < i n t > 4 < / i n t > < / v a l u e > < / i t e m > < i t e m > < k e y > < s t r i n g > p o l i c y _ s t a r t _ d a t e < / s t r i n g > < / k e y > < v a l u e > < i n t > 5 < / i n t > < / v a l u e > < / i t e m > < i t e m > < k e y > < s t r i n g > p o l i c y _ e n d _ d a t e < / s t r i n g > < / k e y > < v a l u e > < i n t > 6 < / i n t > < / v a l u e > < / i t e m > < i t e m > < k e y > < s t r i n g > p r o d u c t _ g r o u p < / 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i t e m > < k e y > < s t r i n g > b r a n c h _ n a m e < / 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 B r o k e r a g e _ 8 a 1 a 7 3 3 8 - b b 2 5 - 4 8 f 1 - 9 3 f 9 - a 2 c d e 8 a 7 7 8 0 e < / K e y > < V a l u e   x m l n s : a = " h t t p : / / s c h e m a s . d a t a c o n t r a c t . o r g / 2 0 0 4 / 0 7 / M i c r o s o f t . A n a l y s i s S e r v i c e s . C o m m o n " > < a : H a s F o c u s > t r u e < / a : H a s F o c u s > < a : S i z e A t D p i 9 6 > 1 1 3 < / a : S i z e A t D p i 9 6 > < a : V i s i b l e > t r u e < / a : V i s i b l e > < / V a l u e > < / K e y V a l u e O f s t r i n g S a n d b o x E d i t o r . M e a s u r e G r i d S t a t e S c d E 3 5 R y > < K e y V a l u e O f s t r i n g S a n d b o x E d i t o r . M e a s u r e G r i d S t a t e S c d E 3 5 R y > < K e y > F e e s _ f 5 5 2 e 2 4 9 - 2 8 f a - 4 d 3 5 - a a b b - 1 d 9 4 f 0 4 5 c 9 a 0 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 C o l u m n s \ A c c o u n t   I d < / K e y > < / D i a g r a m O b j e c t K e y > < D i a g r a m O b j e c t K e y > < K e y > C o l u m n s \ A c c o u n t   E x e   n a m e < / 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 C o l u m n s \ b r a n c h _ n a m e 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 C o l u m n s \ A c c o u n t   I d < / K e y > < / a : K e y > < a : V a l u e   i : t y p e = " M e a s u r e G r i d N o d e V i e w S t a t e " > < C o l u m n > 2 < / C o l u m n > < L a y e d O u t > t r u e < / L a y e d O u t > < / a : V a l u e > < / a : K e y V a l u e O f D i a g r a m O b j e c t K e y a n y T y p e z b w N T n L X > < a : K e y V a l u e O f D i a g r a m O b j e c t K e y a n y T y p e z b w N T n L X > < a : K e y > < K e y > C o l u m n s \ A c c o u n t   E x e   n a m e < / K e y > < / a : K e y > < a : V a l u e   i : t y p e = " M e a s u r e G r i d N o d e V i e w S t a t e " > < C o l u m n > 3 < / C o l u m n > < L a y e d O u t > t r u e < / L a y e d O u t > < / a : V a l u e > < / a : K e y V a l u e O f D i a g r a m O b j e c t K e y a n y T y p e z b w N T n L X > < a : K e y V a l u e O f D i a g r a m O b j e c t K e y a n y T y p e z b w N T n L X > < a : K e y > < K e y > C o l u m n s \ p o l i c y _ s t a t u s < / K e y > < / a : K e y > < a : V a l u e   i : t y p e = " M e a s u r e G r i d N o d e V i e w S t a t e " > < C o l u m n > 4 < / C o l u m n > < L a y e d O u t > t r u e < / L a y e d O u t > < / a : V a l u e > < / a : K e y V a l u e O f D i a g r a m O b j e c t K e y a n y T y p e z b w N T n L X > < a : K e y V a l u e O f D i a g r a m O b j e c t K e y a n y T y p e z b w N T n L X > < a : K e y > < K e y > C o l u m n s \ p o l i c y _ s t a r t _ d a t e < / K e y > < / a : K e y > < a : V a l u e   i : t y p e = " M e a s u r e G r i d N o d e V i e w S t a t e " > < C o l u m n > 5 < / C o l u m n > < L a y e d O u t > t r u e < / L a y e d O u t > < / a : V a l u e > < / a : K e y V a l u e O f D i a g r a m O b j e c t K e y a n y T y p e z b w N T n L X > < a : K e y V a l u e O f D i a g r a m O b j e c t K e y a n y T y p e z b w N T n L X > < a : K e y > < K e y > C o l u m n s \ p o l i c y _ e n d _ d a t e < / K e y > < / a : K e y > < a : V a l u e   i : t y p e = " M e a s u r e G r i d N o d e V i e w S t a t e " > < C o l u m n > 6 < / C o l u m n > < L a y e d O u t > t r u e < / L a y e d O u t > < / a : V a l u e > < / a : K e y V a l u e O f D i a g r a m O b j e c t K e y a n y T y p e z b w N T n L X > < a : K e y V a l u e O f D i a g r a m O b j e c t K e y a n y T y p e z b w N T n L X > < a : K e y > < K e y > C o l u m n s \ p r o d u c t _ g r o u p < / 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a : K e y V a l u e O f D i a g r a m O b j e c t K e y a n y T y p e z b w N T n L X > < a : K e y > < K e y > C o l u m n s \ b r a n c h _ n a m e 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 T a b l e s \ B r o k e r a g e < / K e y > < / D i a g r a m O b j e c t K e y > < D i a g r a m O b j e c t K e y > < K e y > T a b l e s \ B r o k e r a g e \ C o l u m n s \ c l i e n t _ n a m e < / K e y > < / D i a g r a m O b j e c t K e y > < D i a g r a m O b j e c t K e y > < K e y > T a b l e s \ B r o k e r a g e \ C o l u m n s \ p o l i c y _ n u m b e r < / K e y > < / D i a g r a m O b j e c t K e y > < D i a g r a m O b j e c t K e y > < K e y > T a b l e s \ B r o k e r a g e \ C o l u m n s \ A c c o u n t   I d < / K e y > < / D i a g r a m O b j e c t K e y > < D i a g r a m O b j e c t K e y > < K e y > T a b l e s \ B r o k e r a g e \ C o l u m n s \ A c c o u n t   E x e   n a m e < / 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 T a b l e s \ B r o k e r a g e \ C o l u m n s \ b r a n c h _ n a m e < / K e y > < / D i a g r a m O b j e c t K e y > < D i a g r a m O b j e c t K e y > < K e y > T a b l e s \ F e e s < / K e y > < / D i a g r a m O b j e c t K e y > < D i a g r a m O b j e c t K e y > < K e y > T a b l e s \ F e e s \ C o l u m n s \ c l i e n t _ n a m e < / K e y > < / D i a g r a m O b j e c t K e y > < D i a g r a m O b j e c t K e y > < K e y > T a b l e s \ F e e s \ C o l u m n s \ S a l e s p e r s o n   I D < / K e y > < / D i a g r a m O b j e c t K e y > < D i a g r a m O b j e c t K e y > < K e y > T a b l e s \ F e e s \ C o l u m n s \ A c c o u n t   E x   N m a e < / K e y > < / D i a g r a m O b j e c t K e y > < D i a g r a m O b j e c t K e y > < K e y > T a b l e s \ F e e s \ C o l u m n s \ i n c o m e _ c l a s s < / K e y > < / D i a g r a m O b j e c t K e y > < D i a g r a m O b j e c t K e y > < K e y > T a b l e s \ F e e s \ C o l u m n s \ s o l u t i o n _ g r o u p < / K e y > < / D i a g r a m O b j e c t K e y > < D i a g r a m O b j e c t K e y > < K e y > T a b l e s \ F e e s \ C o l u m n s \ A m o u n t < / K e y > < / D i a g r a m O b j e c t K e y > < D i a g r a m O b j e c t K e y > < K e y > T a b l e s \ F e e s \ C o l u m n s \ i n c o m e _ d u e _ d a t e < / K e y > < / D i a g r a m O b j e c t K e y > < D i a g r a m O b j e c t K e y > < K e y > T a b l e s \ F e e s \ C o l u m n s \ r e v e n u e _ t r a n s a c t i o n _ t y p e < / K e y > < / D i a g r a m O b j e c t K e y > < D i a g r a m O b j e c t K e y > < K e y > T a b l e s \ F e e s \ C o l u m n s \ b r a n c h _ n a m e < / K e y > < / D i a g r a m O b j e c t K e y > < / A l l K e y s > < S e l e c t e d K e y s > < D i a g r a m O b j e c t K e y > < K e y > T a b l e s \ B r o k e r a g e \ C o l u m n s \ A c c o u n t   E x e 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 T a b l e s \ B r o k e r a g e < / K e y > < / a : K e y > < a : V a l u e   i : t y p e = " D i a g r a m D i s p l a y N o d e V i e w S t a t e " > < H e i g h t > 3 0 4 < / H e i g h t > < I s E x p a n d e d > t r u e < / I s E x p a n d e d > < L a y e d O u t > t r u e < / L a y e d O u 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  n a m e < / K e y > < / a : K e y > < a : V a l u e   i : t y p e = " D i a g r a m D i s p l a y N o d e V i e w S t a t e " > < H e i g h t > 1 5 0 < / H e i g h t > < I s E x p a n d e d > t r u e < / I s E x p a n d e d > < I s F o c u s e d > t r u e < / I s F o c u s 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 T a b l e s \ F e e s < / K e y > < / a : K e y > < a : V a l u e   i : t y p e = " D i a g r a m D i s p l a y N o d e V i e w S t a t e " > < H e i g h t > 3 3 1 < / H e i g h t > < I s E x p a n d e d > t r u e < / I s E x p a n d e d > < L a y e d O u t > t r u e < / L a y e d O u t > < L e f t > 3 2 9 . 9 0 3 8 1 0 5 6 7 6 6 5 8 < / L e f t > < T a b I n d e x > 1 < / T a b I n d e x > < 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  N m a e 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 2 0 2 4 - 1 0 - 2 5 T 1 2 : 5 6 : 0 3 . 6 7 6 1 0 0 9 + 0 5 : 3 0 < / L a s t P r o c e s s e d T i m e > < / D a t a M o d e l i n g S a n d b o x . S e r i a l i z e d S a n d b o x E r r o r C a c h e > ] ] > < / C u s t o m C o n t e n t > < / G e m i n i > 
</file>

<file path=customXml/item9.xml>��< ? x m l   v e r s i o n = " 1 . 0 "   e n c o d i n g = " U T F - 1 6 " ? > < G e m i n i   x m l n s = " h t t p : / / g e m i n i / p i v o t c u s t o m i z a t i o n / T a b l e O r d e r " > < C u s t o m C o n t e n t > < ! [ C D A T A [ B r o k e r a g e _ 8 a 1 a 7 3 3 8 - b b 2 5 - 4 8 f 1 - 9 3 f 9 - a 2 c d e 8 a 7 7 8 0 e , F e e s _ f 5 5 2 e 2 4 9 - 2 8 f a - 4 d 3 5 - a a b b - 1 d 9 4 f 0 4 5 c 9 a 0 ] ] > < / C u s t o m C o n t e n t > < / G e m i n i > 
</file>

<file path=customXml/itemProps1.xml><?xml version="1.0" encoding="utf-8"?>
<ds:datastoreItem xmlns:ds="http://schemas.openxmlformats.org/officeDocument/2006/customXml" ds:itemID="{80D57244-B8A9-4A5B-9C47-3E56ABDD500F}">
  <ds:schemaRefs>
    <ds:schemaRef ds:uri="http://schemas.microsoft.com/DataMashup"/>
  </ds:schemaRefs>
</ds:datastoreItem>
</file>

<file path=customXml/itemProps10.xml><?xml version="1.0" encoding="utf-8"?>
<ds:datastoreItem xmlns:ds="http://schemas.openxmlformats.org/officeDocument/2006/customXml" ds:itemID="{510EEA1B-D5DD-41EA-94DB-E8EB4839B083}">
  <ds:schemaRefs/>
</ds:datastoreItem>
</file>

<file path=customXml/itemProps11.xml><?xml version="1.0" encoding="utf-8"?>
<ds:datastoreItem xmlns:ds="http://schemas.openxmlformats.org/officeDocument/2006/customXml" ds:itemID="{EABCD23F-AA1B-4650-824B-39962617E89A}">
  <ds:schemaRefs/>
</ds:datastoreItem>
</file>

<file path=customXml/itemProps12.xml><?xml version="1.0" encoding="utf-8"?>
<ds:datastoreItem xmlns:ds="http://schemas.openxmlformats.org/officeDocument/2006/customXml" ds:itemID="{DB4CD860-6E10-4DFD-BD84-CEF21A959778}">
  <ds:schemaRefs/>
</ds:datastoreItem>
</file>

<file path=customXml/itemProps13.xml><?xml version="1.0" encoding="utf-8"?>
<ds:datastoreItem xmlns:ds="http://schemas.openxmlformats.org/officeDocument/2006/customXml" ds:itemID="{DE9FE4F1-0C93-4084-8544-FE30F17E4FD4}">
  <ds:schemaRefs/>
</ds:datastoreItem>
</file>

<file path=customXml/itemProps14.xml><?xml version="1.0" encoding="utf-8"?>
<ds:datastoreItem xmlns:ds="http://schemas.openxmlformats.org/officeDocument/2006/customXml" ds:itemID="{62CCD535-652F-43FB-94C4-4B7544DC353D}">
  <ds:schemaRefs/>
</ds:datastoreItem>
</file>

<file path=customXml/itemProps15.xml><?xml version="1.0" encoding="utf-8"?>
<ds:datastoreItem xmlns:ds="http://schemas.openxmlformats.org/officeDocument/2006/customXml" ds:itemID="{70BE0220-61D9-4D67-9F82-42EEF09097DC}">
  <ds:schemaRefs/>
</ds:datastoreItem>
</file>

<file path=customXml/itemProps16.xml><?xml version="1.0" encoding="utf-8"?>
<ds:datastoreItem xmlns:ds="http://schemas.openxmlformats.org/officeDocument/2006/customXml" ds:itemID="{07FFAC37-8250-420E-9503-D748987DACA6}">
  <ds:schemaRefs/>
</ds:datastoreItem>
</file>

<file path=customXml/itemProps17.xml><?xml version="1.0" encoding="utf-8"?>
<ds:datastoreItem xmlns:ds="http://schemas.openxmlformats.org/officeDocument/2006/customXml" ds:itemID="{E8E6913E-DFB4-4D2C-A43C-1E1161064C0D}">
  <ds:schemaRefs/>
</ds:datastoreItem>
</file>

<file path=customXml/itemProps18.xml><?xml version="1.0" encoding="utf-8"?>
<ds:datastoreItem xmlns:ds="http://schemas.openxmlformats.org/officeDocument/2006/customXml" ds:itemID="{0B18CE3C-1DFE-4512-8489-9073CE938B41}">
  <ds:schemaRefs/>
</ds:datastoreItem>
</file>

<file path=customXml/itemProps2.xml><?xml version="1.0" encoding="utf-8"?>
<ds:datastoreItem xmlns:ds="http://schemas.openxmlformats.org/officeDocument/2006/customXml" ds:itemID="{DC3F7073-8062-4069-9D5B-A281F2783643}">
  <ds:schemaRefs/>
</ds:datastoreItem>
</file>

<file path=customXml/itemProps3.xml><?xml version="1.0" encoding="utf-8"?>
<ds:datastoreItem xmlns:ds="http://schemas.openxmlformats.org/officeDocument/2006/customXml" ds:itemID="{E754E4F9-9737-407C-B43F-50F916B2BC48}">
  <ds:schemaRefs/>
</ds:datastoreItem>
</file>

<file path=customXml/itemProps4.xml><?xml version="1.0" encoding="utf-8"?>
<ds:datastoreItem xmlns:ds="http://schemas.openxmlformats.org/officeDocument/2006/customXml" ds:itemID="{A716098D-7318-4724-AC9B-8B5A3C746588}">
  <ds:schemaRefs/>
</ds:datastoreItem>
</file>

<file path=customXml/itemProps5.xml><?xml version="1.0" encoding="utf-8"?>
<ds:datastoreItem xmlns:ds="http://schemas.openxmlformats.org/officeDocument/2006/customXml" ds:itemID="{ABC765DE-4BDE-4269-9C5B-DEC7AEE29B10}">
  <ds:schemaRefs/>
</ds:datastoreItem>
</file>

<file path=customXml/itemProps6.xml><?xml version="1.0" encoding="utf-8"?>
<ds:datastoreItem xmlns:ds="http://schemas.openxmlformats.org/officeDocument/2006/customXml" ds:itemID="{4CD3D88A-5F8E-4DDE-B734-E870C4A827C4}">
  <ds:schemaRefs/>
</ds:datastoreItem>
</file>

<file path=customXml/itemProps7.xml><?xml version="1.0" encoding="utf-8"?>
<ds:datastoreItem xmlns:ds="http://schemas.openxmlformats.org/officeDocument/2006/customXml" ds:itemID="{ED222B90-6349-4D23-AD9A-35E002253EEF}">
  <ds:schemaRefs/>
</ds:datastoreItem>
</file>

<file path=customXml/itemProps8.xml><?xml version="1.0" encoding="utf-8"?>
<ds:datastoreItem xmlns:ds="http://schemas.openxmlformats.org/officeDocument/2006/customXml" ds:itemID="{9631EF38-8478-4460-A2E1-475B9A1BB70E}">
  <ds:schemaRefs/>
</ds:datastoreItem>
</file>

<file path=customXml/itemProps9.xml><?xml version="1.0" encoding="utf-8"?>
<ds:datastoreItem xmlns:ds="http://schemas.openxmlformats.org/officeDocument/2006/customXml" ds:itemID="{F2A03D64-A9DE-44A0-9F54-ECD7219FC7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Brokerage</vt:lpstr>
      <vt:lpstr>Fees</vt:lpstr>
      <vt:lpstr>Achievements</vt:lpstr>
      <vt:lpstr>Sheet1</vt:lpstr>
      <vt:lpstr>KPIS and Charts</vt:lpstr>
      <vt:lpstr>Dashboard</vt:lpstr>
      <vt:lpstr>Individual Budget</vt:lpstr>
      <vt:lpstr>Invoice</vt:lpstr>
      <vt:lpstr>meeting_list</vt:lpstr>
      <vt:lpstr>Opportunity</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 kasar</dc:creator>
  <cp:lastModifiedBy>ak kasar</cp:lastModifiedBy>
  <cp:lastPrinted>2024-10-25T16:09:23Z</cp:lastPrinted>
  <dcterms:created xsi:type="dcterms:W3CDTF">2015-06-05T18:17:20Z</dcterms:created>
  <dcterms:modified xsi:type="dcterms:W3CDTF">2024-11-12T15:55:19Z</dcterms:modified>
</cp:coreProperties>
</file>