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Group-1---Tech-Law-\"/>
    </mc:Choice>
  </mc:AlternateContent>
  <xr:revisionPtr revIDLastSave="0" documentId="8_{C80638ED-DA04-4D28-A87D-479E527F707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rance matrix" sheetId="1" r:id="rId1"/>
    <sheet name="FR Index - Banking sector" sheetId="2" r:id="rId2"/>
    <sheet name="FR Index - Insurance sector" sheetId="3" r:id="rId3"/>
    <sheet name="Final Banking" sheetId="4" r:id="rId4"/>
    <sheet name="Final Insur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Jva0zhoZC7GgFIxlHS90AxDp8Xw=="/>
    </ext>
  </extLst>
</workbook>
</file>

<file path=xl/calcChain.xml><?xml version="1.0" encoding="utf-8"?>
<calcChain xmlns="http://schemas.openxmlformats.org/spreadsheetml/2006/main">
  <c r="N8" i="4" l="1"/>
  <c r="H34" i="5"/>
  <c r="J34" i="5"/>
  <c r="H34" i="4"/>
  <c r="J34" i="4"/>
  <c r="C39" i="5"/>
  <c r="C38" i="5"/>
  <c r="E36" i="5"/>
  <c r="C33" i="5"/>
  <c r="C31" i="5"/>
  <c r="E30" i="5"/>
  <c r="E29" i="5"/>
  <c r="J29" i="5" s="1"/>
  <c r="C29" i="5"/>
  <c r="AH22" i="5"/>
  <c r="E45" i="5" s="1"/>
  <c r="AD22" i="5"/>
  <c r="Y22" i="5"/>
  <c r="T22" i="5"/>
  <c r="Q22" i="5"/>
  <c r="N22" i="5"/>
  <c r="D45" i="5" s="1"/>
  <c r="J22" i="5"/>
  <c r="C45" i="5" s="1"/>
  <c r="AH21" i="5"/>
  <c r="E44" i="5" s="1"/>
  <c r="AD21" i="5"/>
  <c r="Y21" i="5"/>
  <c r="T21" i="5"/>
  <c r="Q21" i="5"/>
  <c r="N21" i="5"/>
  <c r="J21" i="5"/>
  <c r="C44" i="5" s="1"/>
  <c r="AH20" i="5"/>
  <c r="E43" i="5" s="1"/>
  <c r="AD20" i="5"/>
  <c r="Y20" i="5"/>
  <c r="T20" i="5"/>
  <c r="Q20" i="5"/>
  <c r="N20" i="5"/>
  <c r="D43" i="5" s="1"/>
  <c r="J20" i="5"/>
  <c r="C43" i="5" s="1"/>
  <c r="AH19" i="5"/>
  <c r="E42" i="5" s="1"/>
  <c r="AD19" i="5"/>
  <c r="Y19" i="5"/>
  <c r="T19" i="5"/>
  <c r="Q19" i="5"/>
  <c r="N19" i="5"/>
  <c r="D42" i="5" s="1"/>
  <c r="J19" i="5"/>
  <c r="C42" i="5" s="1"/>
  <c r="AH18" i="5"/>
  <c r="E41" i="5" s="1"/>
  <c r="AD18" i="5"/>
  <c r="Y18" i="5"/>
  <c r="T18" i="5"/>
  <c r="Q18" i="5"/>
  <c r="N18" i="5"/>
  <c r="D41" i="5" s="1"/>
  <c r="J18" i="5"/>
  <c r="C41" i="5" s="1"/>
  <c r="AH16" i="5"/>
  <c r="E39" i="5" s="1"/>
  <c r="AD16" i="5"/>
  <c r="Y16" i="5"/>
  <c r="T16" i="5"/>
  <c r="Q16" i="5"/>
  <c r="N16" i="5"/>
  <c r="D39" i="5" s="1"/>
  <c r="J16" i="5"/>
  <c r="AH15" i="5"/>
  <c r="E38" i="5" s="1"/>
  <c r="AD15" i="5"/>
  <c r="Y15" i="5"/>
  <c r="T15" i="5"/>
  <c r="Q15" i="5"/>
  <c r="N15" i="5"/>
  <c r="J15" i="5"/>
  <c r="AH14" i="5"/>
  <c r="E37" i="5" s="1"/>
  <c r="AD14" i="5"/>
  <c r="Y14" i="5"/>
  <c r="T14" i="5"/>
  <c r="Q14" i="5"/>
  <c r="N14" i="5"/>
  <c r="D37" i="5" s="1"/>
  <c r="J14" i="5"/>
  <c r="C37" i="5" s="1"/>
  <c r="AH13" i="5"/>
  <c r="AD13" i="5"/>
  <c r="Y13" i="5"/>
  <c r="T13" i="5"/>
  <c r="Q13" i="5"/>
  <c r="N13" i="5"/>
  <c r="D36" i="5" s="1"/>
  <c r="J13" i="5"/>
  <c r="C36" i="5" s="1"/>
  <c r="AH12" i="5"/>
  <c r="E35" i="5" s="1"/>
  <c r="AD12" i="5"/>
  <c r="Y12" i="5"/>
  <c r="T12" i="5"/>
  <c r="Q12" i="5"/>
  <c r="N12" i="5"/>
  <c r="D35" i="5" s="1"/>
  <c r="J12" i="5"/>
  <c r="C35" i="5" s="1"/>
  <c r="AH10" i="5"/>
  <c r="E33" i="5" s="1"/>
  <c r="J33" i="5" s="1"/>
  <c r="AD10" i="5"/>
  <c r="Y10" i="5"/>
  <c r="T10" i="5"/>
  <c r="Q10" i="5"/>
  <c r="N10" i="5"/>
  <c r="D33" i="5" s="1"/>
  <c r="J10" i="5"/>
  <c r="AH9" i="5"/>
  <c r="E32" i="5" s="1"/>
  <c r="J32" i="5" s="1"/>
  <c r="AD9" i="5"/>
  <c r="Y9" i="5"/>
  <c r="T9" i="5"/>
  <c r="Q9" i="5"/>
  <c r="N9" i="5"/>
  <c r="J9" i="5"/>
  <c r="C32" i="5" s="1"/>
  <c r="AH8" i="5"/>
  <c r="E31" i="5" s="1"/>
  <c r="AD8" i="5"/>
  <c r="Y8" i="5"/>
  <c r="T8" i="5"/>
  <c r="D31" i="5" s="1"/>
  <c r="Q8" i="5"/>
  <c r="N8" i="5"/>
  <c r="J8" i="5"/>
  <c r="AH7" i="5"/>
  <c r="AD7" i="5"/>
  <c r="Y7" i="5"/>
  <c r="T7" i="5"/>
  <c r="Q7" i="5"/>
  <c r="N7" i="5"/>
  <c r="D30" i="5" s="1"/>
  <c r="J7" i="5"/>
  <c r="C30" i="5" s="1"/>
  <c r="AH6" i="5"/>
  <c r="AD6" i="5"/>
  <c r="Y6" i="5"/>
  <c r="T6" i="5"/>
  <c r="Q6" i="5"/>
  <c r="N6" i="5"/>
  <c r="D29" i="5" s="1"/>
  <c r="J6" i="5"/>
  <c r="C45" i="4"/>
  <c r="E44" i="4"/>
  <c r="E43" i="4"/>
  <c r="D41" i="4"/>
  <c r="C39" i="4"/>
  <c r="E38" i="4"/>
  <c r="C38" i="4"/>
  <c r="E37" i="4"/>
  <c r="C37" i="4"/>
  <c r="D36" i="4"/>
  <c r="E33" i="4"/>
  <c r="J33" i="4" s="1"/>
  <c r="C32" i="4"/>
  <c r="C31" i="4"/>
  <c r="H31" i="4" s="1"/>
  <c r="E29" i="4"/>
  <c r="J29" i="4" s="1"/>
  <c r="AH22" i="4"/>
  <c r="E45" i="4" s="1"/>
  <c r="AD22" i="4"/>
  <c r="Y22" i="4"/>
  <c r="T22" i="4"/>
  <c r="Q22" i="4"/>
  <c r="N22" i="4"/>
  <c r="D45" i="4" s="1"/>
  <c r="J22" i="4"/>
  <c r="AH21" i="4"/>
  <c r="AD21" i="4"/>
  <c r="Y21" i="4"/>
  <c r="T21" i="4"/>
  <c r="Q21" i="4"/>
  <c r="D44" i="4" s="1"/>
  <c r="N21" i="4"/>
  <c r="J21" i="4"/>
  <c r="C44" i="4" s="1"/>
  <c r="AH20" i="4"/>
  <c r="AD20" i="4"/>
  <c r="Y20" i="4"/>
  <c r="T20" i="4"/>
  <c r="Q20" i="4"/>
  <c r="N20" i="4"/>
  <c r="D43" i="4" s="1"/>
  <c r="J20" i="4"/>
  <c r="C43" i="4" s="1"/>
  <c r="AH19" i="4"/>
  <c r="E42" i="4" s="1"/>
  <c r="AD19" i="4"/>
  <c r="Y19" i="4"/>
  <c r="T19" i="4"/>
  <c r="Q19" i="4"/>
  <c r="N19" i="4"/>
  <c r="D42" i="4" s="1"/>
  <c r="J19" i="4"/>
  <c r="C42" i="4" s="1"/>
  <c r="AH18" i="4"/>
  <c r="E41" i="4" s="1"/>
  <c r="AD18" i="4"/>
  <c r="Y18" i="4"/>
  <c r="T18" i="4"/>
  <c r="Q18" i="4"/>
  <c r="N18" i="4"/>
  <c r="J18" i="4"/>
  <c r="C41" i="4" s="1"/>
  <c r="AD16" i="4"/>
  <c r="E39" i="4" s="1"/>
  <c r="Y16" i="4"/>
  <c r="T16" i="4"/>
  <c r="D39" i="4" s="1"/>
  <c r="Q16" i="4"/>
  <c r="N16" i="4"/>
  <c r="J16" i="4"/>
  <c r="AD15" i="4"/>
  <c r="Y15" i="4"/>
  <c r="T15" i="4"/>
  <c r="Q15" i="4"/>
  <c r="N15" i="4"/>
  <c r="D38" i="4" s="1"/>
  <c r="J15" i="4"/>
  <c r="AD14" i="4"/>
  <c r="Y14" i="4"/>
  <c r="T14" i="4"/>
  <c r="Q14" i="4"/>
  <c r="N14" i="4"/>
  <c r="D37" i="4" s="1"/>
  <c r="J14" i="4"/>
  <c r="AD13" i="4"/>
  <c r="E36" i="4" s="1"/>
  <c r="Y13" i="4"/>
  <c r="T13" i="4"/>
  <c r="Q13" i="4"/>
  <c r="N13" i="4"/>
  <c r="J13" i="4"/>
  <c r="C36" i="4" s="1"/>
  <c r="AH12" i="4"/>
  <c r="E35" i="4" s="1"/>
  <c r="AD12" i="4"/>
  <c r="Y12" i="4"/>
  <c r="T12" i="4"/>
  <c r="Q12" i="4"/>
  <c r="N12" i="4"/>
  <c r="D35" i="4" s="1"/>
  <c r="J12" i="4"/>
  <c r="C35" i="4" s="1"/>
  <c r="AH10" i="4"/>
  <c r="AD10" i="4"/>
  <c r="Y10" i="4"/>
  <c r="T10" i="4"/>
  <c r="Q10" i="4"/>
  <c r="N10" i="4"/>
  <c r="D33" i="4" s="1"/>
  <c r="I33" i="4" s="1"/>
  <c r="J10" i="4"/>
  <c r="C33" i="4" s="1"/>
  <c r="H33" i="4" s="1"/>
  <c r="AH9" i="4"/>
  <c r="AD9" i="4"/>
  <c r="Y9" i="4"/>
  <c r="E32" i="4" s="1"/>
  <c r="J32" i="4" s="1"/>
  <c r="T9" i="4"/>
  <c r="Q9" i="4"/>
  <c r="D32" i="4" s="1"/>
  <c r="I32" i="4" s="1"/>
  <c r="N9" i="4"/>
  <c r="J9" i="4"/>
  <c r="AH8" i="4"/>
  <c r="AD8" i="4"/>
  <c r="E31" i="4" s="1"/>
  <c r="J31" i="4" s="1"/>
  <c r="Y8" i="4"/>
  <c r="T8" i="4"/>
  <c r="Q8" i="4"/>
  <c r="D31" i="4"/>
  <c r="I31" i="4" s="1"/>
  <c r="I34" i="4" s="1"/>
  <c r="J8" i="4"/>
  <c r="AH7" i="4"/>
  <c r="E30" i="4" s="1"/>
  <c r="J30" i="4" s="1"/>
  <c r="AD7" i="4"/>
  <c r="Y7" i="4"/>
  <c r="T7" i="4"/>
  <c r="Q7" i="4"/>
  <c r="N7" i="4"/>
  <c r="D30" i="4" s="1"/>
  <c r="I30" i="4" s="1"/>
  <c r="J7" i="4"/>
  <c r="C30" i="4" s="1"/>
  <c r="H30" i="4" s="1"/>
  <c r="AH6" i="4"/>
  <c r="AD6" i="4"/>
  <c r="Y6" i="4"/>
  <c r="T6" i="4"/>
  <c r="Q6" i="4"/>
  <c r="N6" i="4"/>
  <c r="D29" i="4" s="1"/>
  <c r="I29" i="4" s="1"/>
  <c r="J6" i="4"/>
  <c r="C29" i="4" s="1"/>
  <c r="H29" i="4" s="1"/>
  <c r="C24" i="3"/>
  <c r="C22" i="3"/>
  <c r="P21" i="3"/>
  <c r="C21" i="3"/>
  <c r="T20" i="3"/>
  <c r="P20" i="3"/>
  <c r="C20" i="3"/>
  <c r="C18" i="3"/>
  <c r="C16" i="3"/>
  <c r="P15" i="3"/>
  <c r="T14" i="3"/>
  <c r="P14" i="3"/>
  <c r="C14" i="3"/>
  <c r="C12" i="3"/>
  <c r="C10" i="3"/>
  <c r="P9" i="3"/>
  <c r="T8" i="3"/>
  <c r="P8" i="3"/>
  <c r="T24" i="2"/>
  <c r="P24" i="2"/>
  <c r="C24" i="2"/>
  <c r="T23" i="2"/>
  <c r="P23" i="2"/>
  <c r="C23" i="2"/>
  <c r="T18" i="2"/>
  <c r="P18" i="2"/>
  <c r="C18" i="2"/>
  <c r="T17" i="2"/>
  <c r="P17" i="2"/>
  <c r="C17" i="2"/>
  <c r="T12" i="2"/>
  <c r="P12" i="2"/>
  <c r="C12" i="2"/>
  <c r="T11" i="2"/>
  <c r="P11" i="2"/>
  <c r="C11" i="2"/>
  <c r="H40" i="4" l="1"/>
  <c r="D44" i="5"/>
  <c r="D38" i="5"/>
  <c r="D32" i="5"/>
  <c r="I32" i="5" s="1"/>
  <c r="I34" i="5" s="1"/>
  <c r="H39" i="4"/>
  <c r="J30" i="5"/>
  <c r="H32" i="4"/>
  <c r="H41" i="4" s="1"/>
  <c r="J31" i="5"/>
  <c r="H31" i="5"/>
  <c r="H38" i="4"/>
  <c r="H32" i="5"/>
  <c r="I33" i="5"/>
  <c r="H33" i="5"/>
  <c r="H30" i="5"/>
  <c r="I30" i="5"/>
  <c r="H42" i="4"/>
  <c r="I29" i="5"/>
  <c r="I31" i="5"/>
  <c r="H29" i="5"/>
  <c r="H38" i="5" l="1"/>
  <c r="H41" i="5"/>
  <c r="H40" i="5"/>
  <c r="H39" i="5"/>
  <c r="H42" i="5"/>
</calcChain>
</file>

<file path=xl/sharedStrings.xml><?xml version="1.0" encoding="utf-8"?>
<sst xmlns="http://schemas.openxmlformats.org/spreadsheetml/2006/main" count="625" uniqueCount="144">
  <si>
    <t>TECH LAW - GROUP 1 : FRANCE  - BANKING &amp; INSURANCE - FIXED &amp; VARIABLE REMUNERATION</t>
  </si>
  <si>
    <t xml:space="preserve">SOURCE </t>
  </si>
  <si>
    <t>SOURCE REFERENCE</t>
  </si>
  <si>
    <t>VARIABLE</t>
  </si>
  <si>
    <t>DATA REFERENCE</t>
  </si>
  <si>
    <t xml:space="preserve">SUB-VARIABLE </t>
  </si>
  <si>
    <t>UNIT</t>
  </si>
  <si>
    <t xml:space="preserve">NORMALIZATION </t>
  </si>
  <si>
    <t>COMITE DE REMUNERATIONS V.1</t>
  </si>
  <si>
    <t>Comité de rémunération V.1.1</t>
  </si>
  <si>
    <t>Code AFEP-MEDEF</t>
  </si>
  <si>
    <t xml:space="preserve">18.1 </t>
  </si>
  <si>
    <t>1.1.1</t>
  </si>
  <si>
    <t>Présence d'un comité de rémunération</t>
  </si>
  <si>
    <t>Yes = 1/ No = 0</t>
  </si>
  <si>
    <t>1 = 100 / 0 = 0</t>
  </si>
  <si>
    <t>1.1.2</t>
  </si>
  <si>
    <r>
      <rPr>
        <sz val="11"/>
        <color rgb="FF000000"/>
        <rFont val="Calibri"/>
      </rPr>
      <t>Proportion d'administrateurs indépendants au sein du comité de rémunér</t>
    </r>
    <r>
      <rPr>
        <sz val="11"/>
        <color theme="1"/>
        <rFont val="Calibri"/>
      </rPr>
      <t xml:space="preserve">ation ? </t>
    </r>
  </si>
  <si>
    <t>%</t>
  </si>
  <si>
    <t>&gt; 50% = 100 / &lt; 50% = 0</t>
  </si>
  <si>
    <t>1.1.3</t>
  </si>
  <si>
    <t>Absence de dirigeant mandataire social exécutif au sein du comité de rémunération ?</t>
  </si>
  <si>
    <t>1.1.4</t>
  </si>
  <si>
    <t>Présence d'un administrateur salarié parmi les membres du comité de rémunération ?</t>
  </si>
  <si>
    <t>Glass Lewis Guidelines 2020</t>
  </si>
  <si>
    <t>Voting Recommendations on the Basis of Committee Independence</t>
  </si>
  <si>
    <t>1.1.5</t>
  </si>
  <si>
    <t>Presence of a maximum of one employee representative or employee shareholder representative</t>
  </si>
  <si>
    <t>1 to 10</t>
  </si>
  <si>
    <t>1 = 100 / 0 or 2 or more = 0</t>
  </si>
  <si>
    <t>1.1.6</t>
  </si>
  <si>
    <t>Indépendance du Président du comité de rémunération ?</t>
  </si>
  <si>
    <t>18.2</t>
  </si>
  <si>
    <t>1.1.7</t>
  </si>
  <si>
    <t>Code monétaire et financier</t>
  </si>
  <si>
    <r>
      <rPr>
        <b/>
        <sz val="11"/>
        <color theme="1"/>
        <rFont val="Calibri"/>
      </rPr>
      <t xml:space="preserve">L. 511-74 - Obligation de mettre en place un comité de rémunération - </t>
    </r>
    <r>
      <rPr>
        <b/>
        <sz val="11"/>
        <color rgb="FFFF0000"/>
        <rFont val="Calibri"/>
      </rPr>
      <t>Etablissement de crédtis</t>
    </r>
  </si>
  <si>
    <t>1.1.8</t>
  </si>
  <si>
    <t xml:space="preserve">Est-ce qu'une évaluation interne centrale et indépendante est mise en place afin de s'assurer du respect de la politique de rémunération ? </t>
  </si>
  <si>
    <t>REMUNERATION DES ADMINISTRATEURS V.2</t>
  </si>
  <si>
    <t>Rémunération des administrateurs V.2.1</t>
  </si>
  <si>
    <t>21.1</t>
  </si>
  <si>
    <t>2.1.1</t>
  </si>
  <si>
    <r>
      <rPr>
        <sz val="11"/>
        <color rgb="FF000000"/>
        <rFont val="Calibri"/>
      </rPr>
      <t xml:space="preserve">La rémunération des administrateurs tient-elle compte de la </t>
    </r>
    <r>
      <rPr>
        <b/>
        <sz val="11"/>
        <color rgb="FF000000"/>
        <rFont val="Calibri"/>
      </rPr>
      <t>participation effective</t>
    </r>
    <r>
      <rPr>
        <sz val="11"/>
        <color rgb="FF000000"/>
        <rFont val="Calibri"/>
      </rPr>
      <t xml:space="preserve"> des administrateur au conseil/comité ?</t>
    </r>
  </si>
  <si>
    <t>21.2</t>
  </si>
  <si>
    <t>2.1.2</t>
  </si>
  <si>
    <t>Une rémunération supplémentaire conditionnée à l'exercice de missions supplémentaires est-elle prévue ?</t>
  </si>
  <si>
    <t>21.4</t>
  </si>
  <si>
    <t>2.1.3</t>
  </si>
  <si>
    <t>Les règles de répartition des rémunérations et les montants effectivement versés sont-ils bien exposées dans le rapport sur le gouvernement d'entreprise ?</t>
  </si>
  <si>
    <t>Rémunérations exceptionnelles des administrateurs V.2.2</t>
  </si>
  <si>
    <t>Code de commerce</t>
  </si>
  <si>
    <t>L. 225-46</t>
  </si>
  <si>
    <t>2.2.1</t>
  </si>
  <si>
    <t xml:space="preserve">Des rémunérations exceptionnelles sont-elles attribuées aux administrateurs ? </t>
  </si>
  <si>
    <t>2.2.2</t>
  </si>
  <si>
    <t>Les rémunérations exceptionnelles des administrateurs ont-elles fait l'objet de la procédure des conventions réglementées ?</t>
  </si>
  <si>
    <t>Rémunération variable des administrateurs V.2.3</t>
  </si>
  <si>
    <t>L. 225-45 - attribution de jetons de présence aux administrateurs</t>
  </si>
  <si>
    <t>2.3.1</t>
  </si>
  <si>
    <t>Des jetons de présence sont-ils attribués par l'assemblée générale ?</t>
  </si>
  <si>
    <t>2.3.2</t>
  </si>
  <si>
    <t>Quel % de part variable dans la rémunération ?</t>
  </si>
  <si>
    <t>0-29% = 0 / 30-59% = 50 / 60-100% = 100</t>
  </si>
  <si>
    <t>REMUNERATION DES DIRIGEANTS V.3</t>
  </si>
  <si>
    <t>Rémunération fixe des dirigeants V.3.1</t>
  </si>
  <si>
    <t>Recommandation AMF DOC-2012-02</t>
  </si>
  <si>
    <t>2.1.1.</t>
  </si>
  <si>
    <t>3.1.1</t>
  </si>
  <si>
    <t>La rémunération des dirigeants est-elle communiquée dans le document de référence ?</t>
  </si>
  <si>
    <t>Binding vote on remuneration policy ex-ante - disclosure on remuneration</t>
  </si>
  <si>
    <t>3.1.2</t>
  </si>
  <si>
    <t>Does the remuneration policies provide clear disclosure of an appropriate framework for managing executive remuneration ?</t>
  </si>
  <si>
    <t>3.1.3</t>
  </si>
  <si>
    <t xml:space="preserve">Le pourcentage d'augmentation par rapport à l'année précédente est communiqué ? </t>
  </si>
  <si>
    <t>23. - obligation détention d'actions des diriegants mandataires sociaux</t>
  </si>
  <si>
    <t>3.1.4</t>
  </si>
  <si>
    <t xml:space="preserve">Dans quelle proportion de dirigeants mandataires sociaux des actions de la société sont attribuées à titre de rémunération ? </t>
  </si>
  <si>
    <t>0-20% = 20 / 21-40% = 40 / 41-60% = 60 / 61-80% = 80 / 81-100% = 100</t>
  </si>
  <si>
    <t>Part variable des rémunérations des dirigeants V.3.2</t>
  </si>
  <si>
    <t>25.3.2</t>
  </si>
  <si>
    <t>3.2.1</t>
  </si>
  <si>
    <t>Une rémunération variable annuelle est-elle attribuée ?</t>
  </si>
  <si>
    <t>3.2.2</t>
  </si>
  <si>
    <t xml:space="preserve">La rémunération de long terme (SO, actions de performance et rémunération variable pluriannuelle) est-elle liée à des conditions de performance (exigeante) ? </t>
  </si>
  <si>
    <t>3.2.3</t>
  </si>
  <si>
    <t xml:space="preserve">Présence d'un tableau  qui décrit l’historique des attributions et rappelle les conditions de performance antérieurement fixées </t>
  </si>
  <si>
    <t>3.2.4</t>
  </si>
  <si>
    <t>Say on Pay - Transparence des rémunérations des organes de direction V.3.3</t>
  </si>
  <si>
    <t>L. 225-37-2 (dualiste) / Art. L. 225-82-2 (moniste)</t>
  </si>
  <si>
    <t>3.3.1</t>
  </si>
  <si>
    <t>Résolution soumise annuellement à l'approbation de l'AG sur la politique de rémunération d'après un rapport spécial du CA/CS</t>
  </si>
  <si>
    <t>L. 225-100</t>
  </si>
  <si>
    <t>3.3.2</t>
  </si>
  <si>
    <t>Résolution soumise annuellement à l'approbation de l'AG sur les rémunérations effectivement versées ou attribuées au titre de l'exercice précédent</t>
  </si>
  <si>
    <t>L. 225-102-1</t>
  </si>
  <si>
    <t>3.3.3</t>
  </si>
  <si>
    <r>
      <rPr>
        <sz val="11"/>
        <color rgb="FF000000"/>
        <rFont val="Calibri"/>
      </rPr>
      <t xml:space="preserve">Le rapport annuel de gestion mentionne-t-il la rémunération totale et les avantages de toute nature attribués durant l'exercice à </t>
    </r>
    <r>
      <rPr>
        <b/>
        <sz val="11"/>
        <color rgb="FF000000"/>
        <rFont val="Calibri"/>
      </rPr>
      <t>chaque</t>
    </r>
    <r>
      <rPr>
        <sz val="11"/>
        <color rgb="FF000000"/>
        <rFont val="Calibri"/>
      </rPr>
      <t xml:space="preserve"> mandataire social ?</t>
    </r>
  </si>
  <si>
    <t xml:space="preserve">  </t>
  </si>
  <si>
    <t>AFTER COLLECTION</t>
  </si>
  <si>
    <t xml:space="preserve">TECH LAW - GROUP 1 : FRANCE - BANKING &amp; INSURANCE - FIXED &amp; VARIABLE REMUNERATION </t>
  </si>
  <si>
    <t>COMITE DE REMUNERATION - V.1</t>
  </si>
  <si>
    <t>REMUNERATION DES ADMINISTRATEURS - V 2</t>
  </si>
  <si>
    <t>REMUNERATION DES DIRIGEANTS - V.3</t>
  </si>
  <si>
    <t>COMITE DE REMUNERATION - V.1.1</t>
  </si>
  <si>
    <t>REMUNERATION DES ADMINISTRATEURS - V 2.1</t>
  </si>
  <si>
    <t>REM UNERATION EXCEPTIONNELLE DES ADMINISTRATEURS - V 2.2</t>
  </si>
  <si>
    <t>REMUNERATION VARIABLE DES ADMINISTRATEURS - V.2.3</t>
  </si>
  <si>
    <t>REMUNERATION DES DIRIGEANTS - V.3.1.</t>
  </si>
  <si>
    <t>PART VARIABLE DES REM DES DIRIGEANTS - V.3.2</t>
  </si>
  <si>
    <t>SAY ON PAY - V.3.3</t>
  </si>
  <si>
    <t>Data reference</t>
  </si>
  <si>
    <t xml:space="preserve">BNP Paribas </t>
  </si>
  <si>
    <t>N/A</t>
  </si>
  <si>
    <t xml:space="preserve">BPCE </t>
  </si>
  <si>
    <t xml:space="preserve">Crédit Agricole Group </t>
  </si>
  <si>
    <t>La Banque Postale</t>
  </si>
  <si>
    <t xml:space="preserve">Société Générale </t>
  </si>
  <si>
    <t>Crédit Agricole Group</t>
  </si>
  <si>
    <t>AFTER NORMALIZATION</t>
  </si>
  <si>
    <t>REMUNERTION DES ADMINISTRATEURS - V 2.1</t>
  </si>
  <si>
    <t>REM EXCEPTIONNELLE DES ADMINISTRATEURS - V 2.2</t>
  </si>
  <si>
    <t>Axa</t>
  </si>
  <si>
    <t>Scor</t>
  </si>
  <si>
    <t>CNP Assurance</t>
  </si>
  <si>
    <t>CAG Assurance</t>
  </si>
  <si>
    <t>Covéa</t>
  </si>
  <si>
    <t>REMUNERATION EXCEPTIONNELLE DES ADMINISTRATEURS - V 2.2</t>
  </si>
  <si>
    <t>PART VARIABLE DES REMUNERATIONS DES DIRIGEANTS - V.3.2</t>
  </si>
  <si>
    <t>Moyenne V 1.1</t>
  </si>
  <si>
    <t>Moyenne V 2.1</t>
  </si>
  <si>
    <t>Moyenne V 2.2</t>
  </si>
  <si>
    <t>Moyenne V 2.3</t>
  </si>
  <si>
    <t>Moyenne V 3.1</t>
  </si>
  <si>
    <t>Moyenne V 3.2</t>
  </si>
  <si>
    <t>Moyenne V.3.3</t>
  </si>
  <si>
    <t>Moyenne V1</t>
  </si>
  <si>
    <t>Moyenne V2</t>
  </si>
  <si>
    <t>Moyenne V3</t>
  </si>
  <si>
    <t>All years</t>
  </si>
  <si>
    <t>FINAL</t>
  </si>
  <si>
    <t>Présence de la recommandation du Comité de rémunération sur les modalités de rémunération des administrateurs et dirigeants ?</t>
  </si>
  <si>
    <t>Total</t>
  </si>
  <si>
    <t>Total average</t>
  </si>
  <si>
    <r>
      <t>Is variable remuneration subject to clearly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disclosed caps (i.e., as a percentage of the fixed remuneration)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</si>
</sst>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"/>
    <numFmt numFmtId="165" formatCode="_-* #,##0\ _€_-;\-* #,##0\ _€_-;_-* &quot;-&quot;??\ _€_-;_-@"/>
    <numFmt numFmtId="166" formatCode="_-* #,##0.00_-;\-* #,##0.00_-;_-* &quot;-&quot;??_-;_-@"/>
    <numFmt numFmtId="167" formatCode="_-* #,##0.00\ _€_-;\-* #,##0.00\ _€_-;_-* &quot;-&quot;??\ _€_-;_-@"/>
  </numFmts>
  <fonts count="27" x14ac:knownFonts="1">
    <font>
      <sz val="11"/>
      <color theme="1"/>
      <name val="Arial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9900"/>
      <name val="Calibri"/>
    </font>
    <font>
      <b/>
      <sz val="10"/>
      <color rgb="FF000000"/>
      <name val="Helvetica Neue"/>
    </font>
    <font>
      <b/>
      <sz val="10"/>
      <color theme="1"/>
      <name val="Helvetica Neue"/>
    </font>
    <font>
      <sz val="10"/>
      <color theme="1"/>
      <name val="Helvetica Neue"/>
    </font>
    <font>
      <sz val="11"/>
      <color theme="1"/>
      <name val="Helvetica Neue"/>
    </font>
    <font>
      <b/>
      <sz val="12"/>
      <color rgb="FF000000"/>
      <name val="Helvetica Neue"/>
    </font>
    <font>
      <b/>
      <sz val="11"/>
      <color theme="1"/>
      <name val="Helvetica Neue"/>
    </font>
    <font>
      <b/>
      <sz val="11"/>
      <color rgb="FF000000"/>
      <name val="Helvetica Neue"/>
    </font>
    <font>
      <sz val="11"/>
      <color rgb="FF000000"/>
      <name val="Helvetica Neue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Helvetica Neue"/>
    </font>
    <font>
      <sz val="10"/>
      <color rgb="FF000000"/>
      <name val="Calibri"/>
    </font>
    <font>
      <b/>
      <sz val="10"/>
      <color theme="1"/>
      <name val="Calibri"/>
    </font>
    <font>
      <b/>
      <sz val="11"/>
      <color rgb="FFFF0000"/>
      <name val="Calibri"/>
    </font>
    <font>
      <sz val="8"/>
      <name val="Arial"/>
    </font>
    <font>
      <b/>
      <sz val="10"/>
      <color theme="1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4A86E8"/>
        <bgColor rgb="FF4A86E8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49" fontId="3" fillId="3" borderId="4" xfId="0" applyNumberFormat="1" applyFont="1" applyFill="1" applyBorder="1" applyAlignment="1">
      <alignment vertical="center" shrinkToFit="1"/>
    </xf>
    <xf numFmtId="49" fontId="4" fillId="0" borderId="0" xfId="0" applyNumberFormat="1" applyFont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5" fillId="4" borderId="6" xfId="0" applyNumberFormat="1" applyFont="1" applyFill="1" applyBorder="1" applyAlignment="1">
      <alignment horizontal="left" vertical="center" shrinkToFit="1"/>
    </xf>
    <xf numFmtId="49" fontId="5" fillId="4" borderId="7" xfId="0" applyNumberFormat="1" applyFont="1" applyFill="1" applyBorder="1" applyAlignment="1">
      <alignment horizontal="center" vertical="center" shrinkToFit="1"/>
    </xf>
    <xf numFmtId="49" fontId="4" fillId="0" borderId="0" xfId="0" applyNumberFormat="1" applyFont="1" applyAlignment="1">
      <alignment shrinkToFit="1"/>
    </xf>
    <xf numFmtId="0" fontId="0" fillId="5" borderId="8" xfId="0" applyFont="1" applyFill="1" applyBorder="1"/>
    <xf numFmtId="49" fontId="5" fillId="5" borderId="8" xfId="0" applyNumberFormat="1" applyFont="1" applyFill="1" applyBorder="1" applyAlignment="1">
      <alignment shrinkToFit="1"/>
    </xf>
    <xf numFmtId="0" fontId="0" fillId="5" borderId="9" xfId="0" applyFont="1" applyFill="1" applyBorder="1"/>
    <xf numFmtId="49" fontId="4" fillId="5" borderId="4" xfId="0" applyNumberFormat="1" applyFont="1" applyFill="1" applyBorder="1" applyAlignment="1">
      <alignment shrinkToFit="1"/>
    </xf>
    <xf numFmtId="0" fontId="0" fillId="6" borderId="4" xfId="0" applyFont="1" applyFill="1" applyBorder="1"/>
    <xf numFmtId="0" fontId="5" fillId="6" borderId="8" xfId="0" applyFont="1" applyFill="1" applyBorder="1"/>
    <xf numFmtId="0" fontId="5" fillId="6" borderId="10" xfId="0" applyFont="1" applyFill="1" applyBorder="1"/>
    <xf numFmtId="0" fontId="5" fillId="6" borderId="9" xfId="0" applyFont="1" applyFill="1" applyBorder="1"/>
    <xf numFmtId="0" fontId="0" fillId="0" borderId="3" xfId="0" applyFont="1" applyBorder="1"/>
    <xf numFmtId="49" fontId="6" fillId="0" borderId="5" xfId="0" applyNumberFormat="1" applyFont="1" applyBorder="1" applyAlignment="1">
      <alignment shrinkToFit="1"/>
    </xf>
    <xf numFmtId="49" fontId="7" fillId="0" borderId="5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horizontal="right" vertical="center" shrinkToFit="1"/>
    </xf>
    <xf numFmtId="49" fontId="6" fillId="0" borderId="1" xfId="0" applyNumberFormat="1" applyFont="1" applyBorder="1" applyAlignment="1">
      <alignment shrinkToFit="1"/>
    </xf>
    <xf numFmtId="49" fontId="4" fillId="0" borderId="11" xfId="0" applyNumberFormat="1" applyFont="1" applyBorder="1" applyAlignment="1">
      <alignment shrinkToFit="1"/>
    </xf>
    <xf numFmtId="49" fontId="5" fillId="0" borderId="5" xfId="0" applyNumberFormat="1" applyFont="1" applyBorder="1" applyAlignment="1">
      <alignment shrinkToFit="1"/>
    </xf>
    <xf numFmtId="0" fontId="5" fillId="0" borderId="5" xfId="0" applyFont="1" applyBorder="1"/>
    <xf numFmtId="49" fontId="4" fillId="0" borderId="5" xfId="0" applyNumberFormat="1" applyFont="1" applyBorder="1" applyAlignment="1">
      <alignment vertical="center" shrinkToFit="1"/>
    </xf>
    <xf numFmtId="49" fontId="8" fillId="0" borderId="0" xfId="0" applyNumberFormat="1" applyFont="1" applyAlignment="1">
      <alignment shrinkToFit="1"/>
    </xf>
    <xf numFmtId="0" fontId="4" fillId="0" borderId="5" xfId="0" applyFont="1" applyBorder="1"/>
    <xf numFmtId="49" fontId="5" fillId="5" borderId="6" xfId="0" applyNumberFormat="1" applyFont="1" applyFill="1" applyBorder="1" applyAlignment="1">
      <alignment shrinkToFit="1"/>
    </xf>
    <xf numFmtId="49" fontId="6" fillId="0" borderId="12" xfId="0" applyNumberFormat="1" applyFont="1" applyBorder="1"/>
    <xf numFmtId="49" fontId="7" fillId="0" borderId="12" xfId="0" applyNumberFormat="1" applyFont="1" applyBorder="1"/>
    <xf numFmtId="49" fontId="7" fillId="0" borderId="5" xfId="0" applyNumberFormat="1" applyFont="1" applyBorder="1"/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49" fontId="8" fillId="0" borderId="0" xfId="0" applyNumberFormat="1" applyFont="1"/>
    <xf numFmtId="49" fontId="5" fillId="6" borderId="4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9" xfId="0" applyNumberFormat="1" applyFont="1" applyFill="1" applyBorder="1" applyAlignment="1">
      <alignment shrinkToFit="1"/>
    </xf>
    <xf numFmtId="49" fontId="5" fillId="0" borderId="11" xfId="0" applyNumberFormat="1" applyFont="1" applyBorder="1" applyAlignment="1">
      <alignment shrinkToFit="1"/>
    </xf>
    <xf numFmtId="49" fontId="4" fillId="0" borderId="11" xfId="0" applyNumberFormat="1" applyFont="1" applyBorder="1" applyAlignment="1">
      <alignment horizontal="right" vertical="center" shrinkToFit="1"/>
    </xf>
    <xf numFmtId="0" fontId="5" fillId="0" borderId="13" xfId="0" applyFont="1" applyBorder="1"/>
    <xf numFmtId="49" fontId="4" fillId="0" borderId="5" xfId="0" applyNumberFormat="1" applyFont="1" applyBorder="1" applyAlignment="1">
      <alignment shrinkToFit="1"/>
    </xf>
    <xf numFmtId="49" fontId="6" fillId="0" borderId="5" xfId="0" applyNumberFormat="1" applyFont="1" applyBorder="1"/>
    <xf numFmtId="0" fontId="0" fillId="0" borderId="0" xfId="0" applyFont="1"/>
    <xf numFmtId="49" fontId="5" fillId="0" borderId="1" xfId="0" applyNumberFormat="1" applyFont="1" applyBorder="1" applyAlignment="1">
      <alignment shrinkToFit="1"/>
    </xf>
    <xf numFmtId="0" fontId="1" fillId="2" borderId="4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left" vertical="center"/>
    </xf>
    <xf numFmtId="0" fontId="11" fillId="8" borderId="5" xfId="0" applyFont="1" applyFill="1" applyBorder="1"/>
    <xf numFmtId="0" fontId="0" fillId="0" borderId="2" xfId="0" applyFont="1" applyBorder="1"/>
    <xf numFmtId="0" fontId="9" fillId="0" borderId="5" xfId="0" applyFont="1" applyBorder="1" applyAlignment="1">
      <alignment horizontal="left" vertical="top"/>
    </xf>
    <xf numFmtId="0" fontId="11" fillId="0" borderId="5" xfId="0" applyFont="1" applyBorder="1"/>
    <xf numFmtId="9" fontId="11" fillId="0" borderId="5" xfId="0" applyNumberFormat="1" applyFont="1" applyBorder="1"/>
    <xf numFmtId="0" fontId="11" fillId="0" borderId="5" xfId="0" applyFont="1" applyBorder="1" applyAlignment="1">
      <alignment horizontal="right"/>
    </xf>
    <xf numFmtId="10" fontId="11" fillId="0" borderId="5" xfId="0" applyNumberFormat="1" applyFont="1" applyBorder="1"/>
    <xf numFmtId="10" fontId="11" fillId="3" borderId="5" xfId="0" applyNumberFormat="1" applyFont="1" applyFill="1" applyBorder="1"/>
    <xf numFmtId="0" fontId="11" fillId="3" borderId="5" xfId="0" applyFont="1" applyFill="1" applyBorder="1"/>
    <xf numFmtId="0" fontId="9" fillId="0" borderId="0" xfId="0" applyFont="1" applyAlignment="1">
      <alignment horizontal="left" vertical="top"/>
    </xf>
    <xf numFmtId="0" fontId="11" fillId="0" borderId="0" xfId="0" applyFont="1"/>
    <xf numFmtId="10" fontId="11" fillId="0" borderId="0" xfId="0" applyNumberFormat="1" applyFont="1"/>
    <xf numFmtId="0" fontId="11" fillId="0" borderId="0" xfId="0" applyFont="1" applyAlignment="1">
      <alignment horizontal="right"/>
    </xf>
    <xf numFmtId="0" fontId="11" fillId="3" borderId="4" xfId="0" applyFont="1" applyFill="1" applyBorder="1"/>
    <xf numFmtId="0" fontId="4" fillId="0" borderId="0" xfId="0" applyFont="1"/>
    <xf numFmtId="0" fontId="11" fillId="8" borderId="7" xfId="0" applyFont="1" applyFill="1" applyBorder="1"/>
    <xf numFmtId="0" fontId="0" fillId="0" borderId="5" xfId="0" applyFont="1" applyBorder="1"/>
    <xf numFmtId="0" fontId="11" fillId="0" borderId="3" xfId="0" applyFont="1" applyBorder="1"/>
    <xf numFmtId="0" fontId="0" fillId="8" borderId="5" xfId="0" applyFont="1" applyFill="1" applyBorder="1"/>
    <xf numFmtId="0" fontId="11" fillId="8" borderId="9" xfId="0" applyFont="1" applyFill="1" applyBorder="1"/>
    <xf numFmtId="0" fontId="12" fillId="0" borderId="0" xfId="0" applyFont="1"/>
    <xf numFmtId="0" fontId="13" fillId="2" borderId="24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4" fillId="6" borderId="2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10" fontId="16" fillId="0" borderId="5" xfId="0" applyNumberFormat="1" applyFont="1" applyBorder="1" applyAlignment="1">
      <alignment horizontal="right" vertical="center"/>
    </xf>
    <xf numFmtId="0" fontId="12" fillId="0" borderId="5" xfId="0" applyFont="1" applyBorder="1"/>
    <xf numFmtId="10" fontId="12" fillId="0" borderId="0" xfId="0" applyNumberFormat="1" applyFont="1" applyAlignment="1">
      <alignment horizontal="right"/>
    </xf>
    <xf numFmtId="10" fontId="12" fillId="0" borderId="0" xfId="0" applyNumberFormat="1" applyFont="1"/>
    <xf numFmtId="0" fontId="10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1" fillId="7" borderId="5" xfId="0" applyFont="1" applyFill="1" applyBorder="1"/>
    <xf numFmtId="0" fontId="0" fillId="7" borderId="9" xfId="0" applyFont="1" applyFill="1" applyBorder="1"/>
    <xf numFmtId="1" fontId="11" fillId="7" borderId="5" xfId="0" applyNumberFormat="1" applyFont="1" applyFill="1" applyBorder="1"/>
    <xf numFmtId="0" fontId="11" fillId="7" borderId="5" xfId="0" applyFont="1" applyFill="1" applyBorder="1" applyAlignment="1">
      <alignment horizontal="right"/>
    </xf>
    <xf numFmtId="164" fontId="11" fillId="7" borderId="5" xfId="0" applyNumberFormat="1" applyFont="1" applyFill="1" applyBorder="1"/>
    <xf numFmtId="0" fontId="17" fillId="0" borderId="5" xfId="0" applyFont="1" applyBorder="1"/>
    <xf numFmtId="165" fontId="17" fillId="7" borderId="5" xfId="0" applyNumberFormat="1" applyFont="1" applyFill="1" applyBorder="1"/>
    <xf numFmtId="0" fontId="18" fillId="8" borderId="5" xfId="0" applyFont="1" applyFill="1" applyBorder="1"/>
    <xf numFmtId="166" fontId="11" fillId="7" borderId="5" xfId="0" applyNumberFormat="1" applyFont="1" applyFill="1" applyBorder="1"/>
    <xf numFmtId="167" fontId="17" fillId="7" borderId="5" xfId="0" applyNumberFormat="1" applyFont="1" applyFill="1" applyBorder="1"/>
    <xf numFmtId="0" fontId="9" fillId="4" borderId="6" xfId="0" applyFont="1" applyFill="1" applyBorder="1" applyAlignment="1">
      <alignment horizontal="left" vertical="top"/>
    </xf>
    <xf numFmtId="0" fontId="5" fillId="9" borderId="5" xfId="0" applyFont="1" applyFill="1" applyBorder="1" applyAlignment="1">
      <alignment horizontal="center" vertical="center"/>
    </xf>
    <xf numFmtId="0" fontId="11" fillId="4" borderId="27" xfId="0" applyFont="1" applyFill="1" applyBorder="1"/>
    <xf numFmtId="0" fontId="10" fillId="4" borderId="5" xfId="0" applyFont="1" applyFill="1" applyBorder="1" applyAlignment="1">
      <alignment horizontal="left" vertical="center"/>
    </xf>
    <xf numFmtId="1" fontId="11" fillId="3" borderId="5" xfId="0" applyNumberFormat="1" applyFont="1" applyFill="1" applyBorder="1"/>
    <xf numFmtId="1" fontId="11" fillId="8" borderId="5" xfId="0" applyNumberFormat="1" applyFont="1" applyFill="1" applyBorder="1"/>
    <xf numFmtId="0" fontId="11" fillId="4" borderId="5" xfId="0" applyFont="1" applyFill="1" applyBorder="1"/>
    <xf numFmtId="0" fontId="1" fillId="2" borderId="24" xfId="0" applyFont="1" applyFill="1" applyBorder="1" applyAlignment="1">
      <alignment vertical="center"/>
    </xf>
    <xf numFmtId="0" fontId="5" fillId="5" borderId="24" xfId="0" applyFont="1" applyFill="1" applyBorder="1" applyAlignment="1">
      <alignment vertical="center"/>
    </xf>
    <xf numFmtId="0" fontId="5" fillId="6" borderId="25" xfId="0" applyFont="1" applyFill="1" applyBorder="1" applyAlignment="1">
      <alignment vertical="center"/>
    </xf>
    <xf numFmtId="0" fontId="5" fillId="8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right" vertical="center"/>
    </xf>
    <xf numFmtId="1" fontId="20" fillId="7" borderId="5" xfId="0" applyNumberFormat="1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left" vertical="center"/>
    </xf>
    <xf numFmtId="2" fontId="20" fillId="7" borderId="5" xfId="0" applyNumberFormat="1" applyFont="1" applyFill="1" applyBorder="1" applyAlignment="1">
      <alignment horizontal="right" vertical="center"/>
    </xf>
    <xf numFmtId="10" fontId="0" fillId="0" borderId="0" xfId="0" applyNumberFormat="1" applyFont="1" applyAlignment="1">
      <alignment horizontal="right"/>
    </xf>
    <xf numFmtId="10" fontId="0" fillId="0" borderId="0" xfId="0" applyNumberFormat="1" applyFont="1"/>
    <xf numFmtId="1" fontId="11" fillId="4" borderId="27" xfId="0" applyNumberFormat="1" applyFont="1" applyFill="1" applyBorder="1"/>
    <xf numFmtId="0" fontId="24" fillId="4" borderId="5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left" vertical="top"/>
    </xf>
    <xf numFmtId="49" fontId="26" fillId="0" borderId="5" xfId="0" applyNumberFormat="1" applyFont="1" applyBorder="1" applyAlignment="1">
      <alignment shrinkToFit="1"/>
    </xf>
    <xf numFmtId="49" fontId="1" fillId="2" borderId="1" xfId="0" applyNumberFormat="1" applyFont="1" applyFill="1" applyBorder="1" applyAlignment="1">
      <alignment vertical="center" shrinkToFit="1"/>
    </xf>
    <xf numFmtId="0" fontId="2" fillId="0" borderId="2" xfId="0" applyFont="1" applyBorder="1"/>
    <xf numFmtId="0" fontId="2" fillId="0" borderId="3" xfId="0" applyFont="1" applyBorder="1"/>
    <xf numFmtId="0" fontId="10" fillId="6" borderId="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left" vertical="top"/>
    </xf>
    <xf numFmtId="0" fontId="2" fillId="0" borderId="15" xfId="0" applyFont="1" applyBorder="1"/>
    <xf numFmtId="0" fontId="2" fillId="0" borderId="16" xfId="0" applyFont="1" applyBorder="1"/>
    <xf numFmtId="0" fontId="9" fillId="2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5" fillId="6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14" fillId="6" borderId="21" xfId="0" applyFont="1" applyFill="1" applyBorder="1" applyAlignment="1">
      <alignment horizontal="center" vertical="center"/>
    </xf>
    <xf numFmtId="0" fontId="2" fillId="0" borderId="26" xfId="0" applyFont="1" applyBorder="1"/>
    <xf numFmtId="0" fontId="14" fillId="5" borderId="18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2"/>
  <sheetViews>
    <sheetView showGridLines="0" tabSelected="1" topLeftCell="D1" zoomScale="47" zoomScaleNormal="62" workbookViewId="0">
      <selection activeCell="E23" sqref="E23"/>
    </sheetView>
  </sheetViews>
  <sheetFormatPr baseColWidth="10" defaultColWidth="12.625" defaultRowHeight="15" customHeight="1" x14ac:dyDescent="0.2"/>
  <cols>
    <col min="1" max="1" width="34.375" customWidth="1"/>
    <col min="2" max="2" width="54.625" customWidth="1"/>
    <col min="3" max="3" width="113.375" customWidth="1"/>
    <col min="4" max="4" width="28.625" customWidth="1"/>
    <col min="5" max="5" width="138.125" customWidth="1"/>
    <col min="6" max="6" width="19.625" customWidth="1"/>
    <col min="7" max="7" width="65.5" customWidth="1"/>
    <col min="8" max="25" width="19.625" customWidth="1"/>
  </cols>
  <sheetData>
    <row r="1" spans="1:25" ht="33" customHeight="1" x14ac:dyDescent="0.2">
      <c r="A1" s="121" t="s">
        <v>0</v>
      </c>
      <c r="B1" s="122"/>
      <c r="C1" s="122"/>
      <c r="D1" s="122"/>
      <c r="E1" s="122"/>
      <c r="F1" s="122"/>
      <c r="G1" s="1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</row>
    <row r="2" spans="1:25" ht="18.75" customHeight="1" x14ac:dyDescent="0.25">
      <c r="A2" s="3" t="s">
        <v>1</v>
      </c>
      <c r="B2" s="4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8.75" customHeight="1" x14ac:dyDescent="0.25">
      <c r="A3" s="7"/>
      <c r="B3" s="7"/>
      <c r="C3" s="8" t="s">
        <v>8</v>
      </c>
      <c r="D3" s="7"/>
      <c r="E3" s="7"/>
      <c r="F3" s="7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8.75" customHeight="1" x14ac:dyDescent="0.25">
      <c r="A4" s="11"/>
      <c r="B4" s="12"/>
      <c r="C4" s="13" t="s">
        <v>9</v>
      </c>
      <c r="D4" s="12"/>
      <c r="E4" s="12"/>
      <c r="F4" s="12"/>
      <c r="G4" s="1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8.75" customHeight="1" x14ac:dyDescent="0.25">
      <c r="A5" s="15" t="s">
        <v>10</v>
      </c>
      <c r="B5" s="16" t="s">
        <v>11</v>
      </c>
      <c r="D5" s="16" t="s">
        <v>12</v>
      </c>
      <c r="E5" s="17" t="s">
        <v>13</v>
      </c>
      <c r="F5" s="18" t="s">
        <v>14</v>
      </c>
      <c r="G5" s="18" t="s">
        <v>15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8.75" customHeight="1" x14ac:dyDescent="0.25">
      <c r="A6" s="15" t="s">
        <v>10</v>
      </c>
      <c r="B6" s="19" t="s">
        <v>11</v>
      </c>
      <c r="C6" s="16"/>
      <c r="D6" s="16" t="s">
        <v>16</v>
      </c>
      <c r="E6" s="17" t="s">
        <v>17</v>
      </c>
      <c r="F6" s="18" t="s">
        <v>18</v>
      </c>
      <c r="G6" s="18" t="s">
        <v>19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8.75" customHeight="1" x14ac:dyDescent="0.25">
      <c r="A7" s="15" t="s">
        <v>10</v>
      </c>
      <c r="B7" s="19" t="s">
        <v>11</v>
      </c>
      <c r="C7" s="16"/>
      <c r="D7" s="16" t="s">
        <v>20</v>
      </c>
      <c r="E7" s="17" t="s">
        <v>21</v>
      </c>
      <c r="F7" s="18" t="s">
        <v>14</v>
      </c>
      <c r="G7" s="18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8.75" customHeight="1" x14ac:dyDescent="0.25">
      <c r="A8" s="15" t="s">
        <v>10</v>
      </c>
      <c r="B8" s="19" t="s">
        <v>11</v>
      </c>
      <c r="C8" s="16"/>
      <c r="D8" s="16" t="s">
        <v>22</v>
      </c>
      <c r="E8" s="17" t="s">
        <v>23</v>
      </c>
      <c r="F8" s="18" t="s">
        <v>14</v>
      </c>
      <c r="G8" s="18" t="s">
        <v>15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20" t="s">
        <v>24</v>
      </c>
      <c r="B9" s="21" t="s">
        <v>25</v>
      </c>
      <c r="C9" s="22"/>
      <c r="D9" s="16" t="s">
        <v>26</v>
      </c>
      <c r="E9" s="23" t="s">
        <v>27</v>
      </c>
      <c r="F9" s="18" t="s">
        <v>28</v>
      </c>
      <c r="G9" s="18" t="s">
        <v>29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8.75" customHeight="1" x14ac:dyDescent="0.25">
      <c r="A10" s="15" t="s">
        <v>10</v>
      </c>
      <c r="B10" s="19" t="s">
        <v>11</v>
      </c>
      <c r="C10" s="16"/>
      <c r="D10" s="16" t="s">
        <v>30</v>
      </c>
      <c r="E10" s="17" t="s">
        <v>31</v>
      </c>
      <c r="F10" s="18" t="s">
        <v>14</v>
      </c>
      <c r="G10" s="18" t="s">
        <v>15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8.75" customHeight="1" x14ac:dyDescent="0.25">
      <c r="A11" s="15" t="s">
        <v>10</v>
      </c>
      <c r="B11" s="19" t="s">
        <v>32</v>
      </c>
      <c r="C11" s="16"/>
      <c r="D11" s="16" t="s">
        <v>33</v>
      </c>
      <c r="E11" s="17" t="s">
        <v>140</v>
      </c>
      <c r="F11" s="18" t="s">
        <v>14</v>
      </c>
      <c r="G11" s="18" t="s">
        <v>15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20" t="s">
        <v>34</v>
      </c>
      <c r="B12" s="21" t="s">
        <v>35</v>
      </c>
      <c r="C12" s="25"/>
      <c r="D12" s="16" t="s">
        <v>36</v>
      </c>
      <c r="E12" s="23" t="s">
        <v>37</v>
      </c>
      <c r="F12" s="18" t="s">
        <v>14</v>
      </c>
      <c r="G12" s="18" t="s">
        <v>15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8.75" customHeight="1" x14ac:dyDescent="0.25">
      <c r="A13" s="26"/>
      <c r="B13" s="7"/>
      <c r="C13" s="8" t="s">
        <v>38</v>
      </c>
      <c r="D13" s="7"/>
      <c r="E13" s="7"/>
      <c r="F13" s="7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8.75" customHeight="1" x14ac:dyDescent="0.25">
      <c r="A14" s="11"/>
      <c r="B14" s="12"/>
      <c r="C14" s="12" t="s">
        <v>39</v>
      </c>
      <c r="D14" s="12"/>
      <c r="E14" s="12"/>
      <c r="F14" s="12"/>
      <c r="G14" s="1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8.75" customHeight="1" x14ac:dyDescent="0.25">
      <c r="A15" s="15" t="s">
        <v>10</v>
      </c>
      <c r="B15" s="27" t="s">
        <v>40</v>
      </c>
      <c r="C15" s="28"/>
      <c r="D15" s="16" t="s">
        <v>41</v>
      </c>
      <c r="E15" s="29" t="s">
        <v>42</v>
      </c>
      <c r="F15" s="18" t="s">
        <v>14</v>
      </c>
      <c r="G15" s="18" t="s">
        <v>15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4"/>
      <c r="S15" s="24"/>
      <c r="T15" s="24"/>
      <c r="U15" s="24"/>
      <c r="V15" s="24"/>
      <c r="W15" s="24"/>
      <c r="X15" s="24"/>
      <c r="Y15" s="24"/>
    </row>
    <row r="16" spans="1:25" ht="18" customHeight="1" x14ac:dyDescent="0.25">
      <c r="A16" s="15" t="s">
        <v>10</v>
      </c>
      <c r="B16" s="27" t="s">
        <v>43</v>
      </c>
      <c r="C16" s="28"/>
      <c r="D16" s="16" t="s">
        <v>44</v>
      </c>
      <c r="E16" s="31" t="s">
        <v>45</v>
      </c>
      <c r="F16" s="18" t="s">
        <v>14</v>
      </c>
      <c r="G16" s="18" t="s">
        <v>15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4"/>
      <c r="S16" s="24"/>
      <c r="T16" s="24"/>
      <c r="U16" s="24"/>
      <c r="V16" s="24"/>
      <c r="W16" s="24"/>
      <c r="X16" s="24"/>
      <c r="Y16" s="24"/>
    </row>
    <row r="17" spans="1:25" ht="18.75" customHeight="1" x14ac:dyDescent="0.25">
      <c r="A17" s="15" t="s">
        <v>10</v>
      </c>
      <c r="B17" s="27" t="s">
        <v>46</v>
      </c>
      <c r="C17" s="28"/>
      <c r="D17" s="16" t="s">
        <v>47</v>
      </c>
      <c r="E17" s="29" t="s">
        <v>48</v>
      </c>
      <c r="F17" s="18" t="s">
        <v>14</v>
      </c>
      <c r="G17" s="18" t="s">
        <v>15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24"/>
      <c r="S17" s="24"/>
      <c r="T17" s="24"/>
      <c r="U17" s="24"/>
      <c r="V17" s="24"/>
      <c r="W17" s="24"/>
      <c r="X17" s="24"/>
      <c r="Y17" s="24"/>
    </row>
    <row r="18" spans="1:25" ht="19.5" customHeight="1" x14ac:dyDescent="0.25">
      <c r="A18" s="11"/>
      <c r="B18" s="33"/>
      <c r="C18" s="34" t="s">
        <v>49</v>
      </c>
      <c r="D18" s="35"/>
      <c r="E18" s="34"/>
      <c r="F18" s="34"/>
      <c r="G18" s="3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8.75" customHeight="1" x14ac:dyDescent="0.25">
      <c r="A19" s="20" t="s">
        <v>50</v>
      </c>
      <c r="B19" s="21" t="s">
        <v>51</v>
      </c>
      <c r="D19" s="37" t="s">
        <v>52</v>
      </c>
      <c r="E19" s="30" t="s">
        <v>53</v>
      </c>
      <c r="F19" s="38" t="s">
        <v>14</v>
      </c>
      <c r="G19" s="38" t="s">
        <v>15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8.75" customHeight="1" x14ac:dyDescent="0.25">
      <c r="A20" s="20" t="s">
        <v>50</v>
      </c>
      <c r="B20" s="21" t="s">
        <v>51</v>
      </c>
      <c r="C20" s="39"/>
      <c r="D20" s="37" t="s">
        <v>54</v>
      </c>
      <c r="E20" s="40" t="s">
        <v>55</v>
      </c>
      <c r="F20" s="18" t="s">
        <v>14</v>
      </c>
      <c r="G20" s="18" t="s">
        <v>15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8.75" customHeight="1" x14ac:dyDescent="0.25">
      <c r="A21" s="11"/>
      <c r="B21" s="12"/>
      <c r="C21" s="12" t="s">
        <v>56</v>
      </c>
      <c r="D21" s="12"/>
      <c r="E21" s="12"/>
      <c r="F21" s="12"/>
      <c r="G21" s="1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8" customHeight="1" x14ac:dyDescent="0.25">
      <c r="A22" s="20" t="s">
        <v>50</v>
      </c>
      <c r="B22" s="41" t="s">
        <v>57</v>
      </c>
      <c r="C22" s="42"/>
      <c r="D22" s="16" t="s">
        <v>58</v>
      </c>
      <c r="E22" s="40" t="s">
        <v>59</v>
      </c>
      <c r="F22" s="18" t="s">
        <v>14</v>
      </c>
      <c r="G22" s="18" t="s">
        <v>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8.75" customHeight="1" x14ac:dyDescent="0.25">
      <c r="A23" s="15" t="s">
        <v>10</v>
      </c>
      <c r="B23" s="27" t="s">
        <v>40</v>
      </c>
      <c r="C23" s="28"/>
      <c r="D23" s="16" t="s">
        <v>60</v>
      </c>
      <c r="E23" s="31" t="s">
        <v>61</v>
      </c>
      <c r="F23" s="18" t="s">
        <v>18</v>
      </c>
      <c r="G23" s="18" t="s">
        <v>62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24"/>
      <c r="S23" s="24"/>
      <c r="T23" s="24"/>
      <c r="U23" s="24"/>
      <c r="V23" s="24"/>
      <c r="W23" s="24"/>
      <c r="X23" s="24"/>
      <c r="Y23" s="24"/>
    </row>
    <row r="24" spans="1:25" ht="18.75" customHeight="1" x14ac:dyDescent="0.25">
      <c r="A24" s="26"/>
      <c r="B24" s="7"/>
      <c r="C24" s="8" t="s">
        <v>63</v>
      </c>
      <c r="D24" s="7"/>
      <c r="E24" s="7"/>
      <c r="F24" s="7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9.5" customHeight="1" x14ac:dyDescent="0.25">
      <c r="A25" s="11"/>
      <c r="B25" s="33"/>
      <c r="C25" s="34" t="s">
        <v>64</v>
      </c>
      <c r="D25" s="35"/>
      <c r="E25" s="34"/>
      <c r="F25" s="34"/>
      <c r="G25" s="3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20" t="s">
        <v>65</v>
      </c>
      <c r="B26" s="43" t="s">
        <v>66</v>
      </c>
      <c r="C26" s="37"/>
      <c r="D26" s="37" t="s">
        <v>67</v>
      </c>
      <c r="E26" s="23" t="s">
        <v>68</v>
      </c>
      <c r="F26" s="18" t="s">
        <v>14</v>
      </c>
      <c r="G26" s="18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8" customHeight="1" x14ac:dyDescent="0.25">
      <c r="A27" s="20" t="s">
        <v>24</v>
      </c>
      <c r="B27" s="43" t="s">
        <v>69</v>
      </c>
      <c r="C27" s="40"/>
      <c r="D27" s="37" t="s">
        <v>70</v>
      </c>
      <c r="E27" s="23" t="s">
        <v>71</v>
      </c>
      <c r="F27" s="18" t="s">
        <v>14</v>
      </c>
      <c r="G27" s="18" t="s">
        <v>15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20" t="s">
        <v>65</v>
      </c>
      <c r="B28" s="21" t="s">
        <v>66</v>
      </c>
      <c r="C28" s="22"/>
      <c r="D28" s="37" t="s">
        <v>72</v>
      </c>
      <c r="E28" s="23" t="s">
        <v>73</v>
      </c>
      <c r="F28" s="18" t="s">
        <v>14</v>
      </c>
      <c r="G28" s="18" t="s">
        <v>15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20" t="s">
        <v>10</v>
      </c>
      <c r="B29" s="21" t="s">
        <v>74</v>
      </c>
      <c r="C29" s="25"/>
      <c r="D29" s="37" t="s">
        <v>75</v>
      </c>
      <c r="E29" s="23" t="s">
        <v>76</v>
      </c>
      <c r="F29" s="18" t="s">
        <v>18</v>
      </c>
      <c r="G29" s="18" t="s">
        <v>77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9.5" customHeight="1" x14ac:dyDescent="0.25">
      <c r="A30" s="11"/>
      <c r="B30" s="33"/>
      <c r="C30" s="34" t="s">
        <v>78</v>
      </c>
      <c r="D30" s="35"/>
      <c r="E30" s="34"/>
      <c r="F30" s="34"/>
      <c r="G30" s="3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15" t="s">
        <v>10</v>
      </c>
      <c r="B31" s="19" t="s">
        <v>79</v>
      </c>
      <c r="C31" s="16"/>
      <c r="D31" s="37" t="s">
        <v>80</v>
      </c>
      <c r="E31" s="17" t="s">
        <v>81</v>
      </c>
      <c r="F31" s="18" t="s">
        <v>14</v>
      </c>
      <c r="G31" s="18" t="s">
        <v>15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8" customHeight="1" x14ac:dyDescent="0.25">
      <c r="A32" s="20" t="s">
        <v>65</v>
      </c>
      <c r="B32" s="43" t="s">
        <v>47</v>
      </c>
      <c r="C32" s="40"/>
      <c r="D32" s="37" t="s">
        <v>82</v>
      </c>
      <c r="E32" s="23" t="s">
        <v>83</v>
      </c>
      <c r="F32" s="18" t="s">
        <v>14</v>
      </c>
      <c r="G32" s="18" t="s">
        <v>15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8.75" customHeight="1" x14ac:dyDescent="0.25">
      <c r="A33" s="20" t="s">
        <v>65</v>
      </c>
      <c r="B33" s="43" t="s">
        <v>47</v>
      </c>
      <c r="C33" s="40"/>
      <c r="D33" s="37" t="s">
        <v>84</v>
      </c>
      <c r="E33" s="23" t="s">
        <v>85</v>
      </c>
      <c r="F33" s="18" t="s">
        <v>14</v>
      </c>
      <c r="G33" s="18" t="s">
        <v>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8.75" customHeight="1" x14ac:dyDescent="0.25">
      <c r="A34" s="20" t="s">
        <v>24</v>
      </c>
      <c r="B34" s="40"/>
      <c r="C34" s="21"/>
      <c r="D34" s="37" t="s">
        <v>86</v>
      </c>
      <c r="E34" s="120" t="s">
        <v>143</v>
      </c>
      <c r="F34" s="18" t="s">
        <v>14</v>
      </c>
      <c r="G34" s="18" t="s">
        <v>15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9.5" customHeight="1" x14ac:dyDescent="0.25">
      <c r="A35" s="11"/>
      <c r="B35" s="33"/>
      <c r="C35" s="34" t="s">
        <v>87</v>
      </c>
      <c r="D35" s="35"/>
      <c r="E35" s="34"/>
      <c r="F35" s="34"/>
      <c r="G35" s="3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8" customHeight="1" x14ac:dyDescent="0.25">
      <c r="A36" s="20" t="s">
        <v>50</v>
      </c>
      <c r="B36" s="41" t="s">
        <v>88</v>
      </c>
      <c r="D36" s="21" t="s">
        <v>89</v>
      </c>
      <c r="E36" s="40" t="s">
        <v>90</v>
      </c>
      <c r="F36" s="18" t="s">
        <v>14</v>
      </c>
      <c r="G36" s="18" t="s">
        <v>15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8.75" customHeight="1" x14ac:dyDescent="0.25">
      <c r="A37" s="20" t="s">
        <v>50</v>
      </c>
      <c r="B37" s="21" t="s">
        <v>91</v>
      </c>
      <c r="C37" s="21"/>
      <c r="D37" s="21" t="s">
        <v>92</v>
      </c>
      <c r="E37" s="29" t="s">
        <v>93</v>
      </c>
      <c r="F37" s="18" t="s">
        <v>14</v>
      </c>
      <c r="G37" s="18" t="s">
        <v>15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8.75" customHeight="1" x14ac:dyDescent="0.25">
      <c r="A38" s="20" t="s">
        <v>50</v>
      </c>
      <c r="B38" s="21" t="s">
        <v>94</v>
      </c>
      <c r="C38" s="21"/>
      <c r="D38" s="21" t="s">
        <v>95</v>
      </c>
      <c r="E38" s="29" t="s">
        <v>96</v>
      </c>
      <c r="F38" s="18" t="s">
        <v>14</v>
      </c>
      <c r="G38" s="18" t="s">
        <v>15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8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8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8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8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8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8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8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8.75" customHeight="1" x14ac:dyDescent="0.25">
      <c r="A46" s="6"/>
      <c r="B46" s="6" t="s">
        <v>97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8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8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8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8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8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8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8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8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8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8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8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8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8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8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8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8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8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8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8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8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8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8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8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8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8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8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8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8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8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8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8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8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8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8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8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8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8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8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8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8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8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8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8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8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8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8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8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8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8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8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8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8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8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8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8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8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8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8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8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8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8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8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8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8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8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8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8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8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8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8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8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8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8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8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8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8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8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8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8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8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8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8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8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8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8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8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8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8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8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8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8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8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8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8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8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8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8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8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8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8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8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8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8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8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8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8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8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8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8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8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8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8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8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8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8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8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8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8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8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8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8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8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8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8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8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8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8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8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8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8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8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8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8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8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8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8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8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8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8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8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8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8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8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8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8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8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8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8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8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8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8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8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8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8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8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8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8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8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8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8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8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8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8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8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8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8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8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8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8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8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8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8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8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8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8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8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8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8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8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8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8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8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8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8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8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8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8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8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8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8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8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8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8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8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8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8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8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8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8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8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8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8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8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8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8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8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8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8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8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8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8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8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8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8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8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8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8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8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8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8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8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8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8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8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8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8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8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8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8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8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8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8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8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8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8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8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8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8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8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8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8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8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8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8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8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8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8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8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8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8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8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8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8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8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8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8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8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8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8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8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8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8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8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8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8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8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8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8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8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8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8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8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8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8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8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8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8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8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8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8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8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8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8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8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8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8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8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8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8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8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8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8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8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8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8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8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8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8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8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8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8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8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8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8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8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8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8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8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8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8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8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8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8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8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8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8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8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8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8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8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8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8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8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8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8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8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8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8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8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8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8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8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8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8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8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8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8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8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8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8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8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8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8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8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8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8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8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8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8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8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8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8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8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8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8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8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8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8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8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8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8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8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8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8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8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8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8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8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8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8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8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8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8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8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8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8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8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8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8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8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8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8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8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8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8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8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8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8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8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8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8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8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8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8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8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8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8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8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8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8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8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8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8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8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8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8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8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8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8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8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8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8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8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8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8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8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8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8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8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8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8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8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8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8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8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8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8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8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8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8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8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8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8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8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8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8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8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8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8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8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8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8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8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8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8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8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8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8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8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8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8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8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8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8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8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8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8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8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8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8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8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8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8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8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8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8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8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8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8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8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8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8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8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8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8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8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8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8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8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8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8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8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8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8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8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8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8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8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8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8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8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8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8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8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8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8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8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8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8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8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8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8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8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8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8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8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8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8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8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8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8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8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8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8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8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8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8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8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8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8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8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8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8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8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8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8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8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8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8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8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8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8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8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8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8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8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8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8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8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8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8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8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8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8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8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8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8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8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8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8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8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8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8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8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8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8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8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8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8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8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8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8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8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8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8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8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8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8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8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8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8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8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8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8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8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8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8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8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8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8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8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8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8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8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8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8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8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8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8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8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8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8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8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8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8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8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8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8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8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8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8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8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8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8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8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8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8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8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8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8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8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8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8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8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8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8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8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8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8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8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8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8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8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8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8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8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8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8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8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8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8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8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8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8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8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8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8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8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8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8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8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8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8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8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8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8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8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8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8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8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8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8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8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8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8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8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8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8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8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8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8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8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8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8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8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8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8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8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8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8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8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8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8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8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8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8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8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8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8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8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8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8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8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8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8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8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8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8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8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8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8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8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8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8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8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8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8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8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8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8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8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8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8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8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8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8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8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8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8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8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8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8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8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8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8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8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8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8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8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8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8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8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8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8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8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8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8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8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8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8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8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8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8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8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8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8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8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8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8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8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8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8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8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8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8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8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8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8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8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8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8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8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8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8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8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8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8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8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8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8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8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8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8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8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8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8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8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8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8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8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8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8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8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8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8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8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8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8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8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8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8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8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8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8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8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8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8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8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8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8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8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8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8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8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8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8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8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8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8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8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8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8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8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8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8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8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8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8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8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8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8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8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8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8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8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8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8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8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8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8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8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8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8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8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8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8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8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8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8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8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8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8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8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8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8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8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8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8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8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8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8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8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8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8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8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8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8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8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8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8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8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8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8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8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8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8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8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8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8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8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8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8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8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8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8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8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8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8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8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8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8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8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8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8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8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8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8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8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8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8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8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8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8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8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8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8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8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8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8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8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8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8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8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8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8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8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8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8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8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8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8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8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8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8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8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8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8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8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8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8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8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8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8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8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8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8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8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8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8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8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8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8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8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8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8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8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8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8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8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8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8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8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8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8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8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8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8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8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8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8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8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8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8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8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8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8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8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8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8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8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8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8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8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8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8.7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8.7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8.7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8.7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8.7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8.7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8.7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8.7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8.7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8.7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8.7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8.7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mergeCells count="1">
    <mergeCell ref="A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7"/>
  <sheetViews>
    <sheetView zoomScale="51" workbookViewId="0">
      <selection sqref="A1:AB1"/>
    </sheetView>
  </sheetViews>
  <sheetFormatPr baseColWidth="10" defaultColWidth="12.625" defaultRowHeight="15" customHeight="1" x14ac:dyDescent="0.2"/>
  <cols>
    <col min="1" max="1" width="20.625" customWidth="1"/>
    <col min="2" max="7" width="10.875" customWidth="1"/>
    <col min="8" max="8" width="9.5" customWidth="1"/>
    <col min="9" max="9" width="9.125" customWidth="1"/>
    <col min="10" max="10" width="9.375" customWidth="1"/>
    <col min="11" max="11" width="8.125" customWidth="1"/>
    <col min="12" max="12" width="8.875" customWidth="1"/>
    <col min="13" max="13" width="9.125" customWidth="1"/>
    <col min="14" max="14" width="7.375" customWidth="1"/>
    <col min="15" max="15" width="16.5" customWidth="1"/>
    <col min="16" max="16" width="13.125" customWidth="1"/>
    <col min="17" max="17" width="9.5" customWidth="1"/>
    <col min="18" max="18" width="8.875" customWidth="1"/>
    <col min="19" max="19" width="7.5" customWidth="1"/>
    <col min="20" max="21" width="8.625" customWidth="1"/>
    <col min="22" max="22" width="9" customWidth="1"/>
    <col min="23" max="23" width="9.625" customWidth="1"/>
    <col min="24" max="24" width="11.375" customWidth="1"/>
    <col min="25" max="25" width="10.875" customWidth="1"/>
    <col min="26" max="26" width="10.375" customWidth="1"/>
    <col min="27" max="27" width="8.375" customWidth="1"/>
  </cols>
  <sheetData>
    <row r="1" spans="1:28" ht="15.75" customHeight="1" x14ac:dyDescent="0.2">
      <c r="A1" s="125" t="s">
        <v>98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7"/>
    </row>
    <row r="3" spans="1:28" ht="33" customHeight="1" x14ac:dyDescent="0.2">
      <c r="A3" s="128" t="s">
        <v>99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3"/>
      <c r="Z3" s="44"/>
      <c r="AA3" s="44"/>
    </row>
    <row r="4" spans="1:28" ht="15.75" customHeight="1" x14ac:dyDescent="0.2">
      <c r="A4" s="45"/>
      <c r="B4" s="129" t="s">
        <v>100</v>
      </c>
      <c r="C4" s="122"/>
      <c r="D4" s="122"/>
      <c r="E4" s="122"/>
      <c r="F4" s="122"/>
      <c r="G4" s="122"/>
      <c r="H4" s="122"/>
      <c r="I4" s="123"/>
      <c r="J4" s="129" t="s">
        <v>101</v>
      </c>
      <c r="K4" s="122"/>
      <c r="L4" s="122"/>
      <c r="M4" s="122"/>
      <c r="N4" s="122"/>
      <c r="O4" s="122"/>
      <c r="P4" s="123"/>
      <c r="Q4" s="46"/>
      <c r="R4" s="47"/>
      <c r="S4" s="130" t="s">
        <v>102</v>
      </c>
      <c r="T4" s="126"/>
      <c r="U4" s="126"/>
      <c r="V4" s="126"/>
      <c r="W4" s="126"/>
      <c r="X4" s="126"/>
      <c r="Y4" s="126"/>
      <c r="Z4" s="126"/>
      <c r="AA4" s="131"/>
    </row>
    <row r="5" spans="1:28" x14ac:dyDescent="0.2">
      <c r="A5" s="48"/>
      <c r="B5" s="124" t="s">
        <v>103</v>
      </c>
      <c r="C5" s="122"/>
      <c r="D5" s="122"/>
      <c r="E5" s="122"/>
      <c r="F5" s="122"/>
      <c r="G5" s="122"/>
      <c r="H5" s="122"/>
      <c r="I5" s="123"/>
      <c r="J5" s="124" t="s">
        <v>104</v>
      </c>
      <c r="K5" s="122"/>
      <c r="L5" s="132"/>
      <c r="M5" s="124" t="s">
        <v>105</v>
      </c>
      <c r="N5" s="123"/>
      <c r="O5" s="124" t="s">
        <v>106</v>
      </c>
      <c r="P5" s="123"/>
      <c r="Q5" s="124" t="s">
        <v>107</v>
      </c>
      <c r="R5" s="122"/>
      <c r="S5" s="122"/>
      <c r="T5" s="123"/>
      <c r="U5" s="124" t="s">
        <v>108</v>
      </c>
      <c r="V5" s="122"/>
      <c r="W5" s="122"/>
      <c r="X5" s="123"/>
      <c r="Y5" s="133" t="s">
        <v>109</v>
      </c>
      <c r="Z5" s="134"/>
      <c r="AA5" s="135"/>
    </row>
    <row r="6" spans="1:28" x14ac:dyDescent="0.2">
      <c r="A6" s="49" t="s">
        <v>110</v>
      </c>
      <c r="B6" s="49" t="s">
        <v>12</v>
      </c>
      <c r="C6" s="49" t="s">
        <v>16</v>
      </c>
      <c r="D6" s="49" t="s">
        <v>20</v>
      </c>
      <c r="E6" s="49" t="s">
        <v>22</v>
      </c>
      <c r="F6" s="49" t="s">
        <v>26</v>
      </c>
      <c r="G6" s="49" t="s">
        <v>30</v>
      </c>
      <c r="H6" s="49" t="s">
        <v>33</v>
      </c>
      <c r="I6" s="49" t="s">
        <v>36</v>
      </c>
      <c r="J6" s="49" t="s">
        <v>41</v>
      </c>
      <c r="K6" s="49" t="s">
        <v>44</v>
      </c>
      <c r="L6" s="49" t="s">
        <v>47</v>
      </c>
      <c r="M6" s="49" t="s">
        <v>52</v>
      </c>
      <c r="N6" s="49" t="s">
        <v>54</v>
      </c>
      <c r="O6" s="49" t="s">
        <v>58</v>
      </c>
      <c r="P6" s="49" t="s">
        <v>60</v>
      </c>
      <c r="Q6" s="49" t="s">
        <v>67</v>
      </c>
      <c r="R6" s="49" t="s">
        <v>70</v>
      </c>
      <c r="S6" s="49" t="s">
        <v>72</v>
      </c>
      <c r="T6" s="49" t="s">
        <v>75</v>
      </c>
      <c r="U6" s="49" t="s">
        <v>80</v>
      </c>
      <c r="V6" s="49" t="s">
        <v>82</v>
      </c>
      <c r="W6" s="49" t="s">
        <v>84</v>
      </c>
      <c r="X6" s="49" t="s">
        <v>86</v>
      </c>
      <c r="Y6" s="49" t="s">
        <v>95</v>
      </c>
      <c r="Z6" s="50" t="s">
        <v>92</v>
      </c>
      <c r="AA6" s="50" t="s">
        <v>95</v>
      </c>
    </row>
    <row r="7" spans="1:28" ht="14.25" x14ac:dyDescent="0.2">
      <c r="A7" s="51">
        <v>2017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3"/>
      <c r="AA7" s="15"/>
    </row>
    <row r="8" spans="1:28" x14ac:dyDescent="0.25">
      <c r="A8" s="54" t="s">
        <v>111</v>
      </c>
      <c r="B8" s="55">
        <v>100</v>
      </c>
      <c r="C8" s="56">
        <v>0.75</v>
      </c>
      <c r="D8" s="55">
        <v>100</v>
      </c>
      <c r="E8" s="55">
        <v>100</v>
      </c>
      <c r="F8" s="55">
        <v>100</v>
      </c>
      <c r="G8" s="55">
        <v>100</v>
      </c>
      <c r="H8" s="55">
        <v>100</v>
      </c>
      <c r="I8" s="55">
        <v>100</v>
      </c>
      <c r="J8" s="55">
        <v>100</v>
      </c>
      <c r="K8" s="55">
        <v>100</v>
      </c>
      <c r="L8" s="55">
        <v>100</v>
      </c>
      <c r="M8" s="55">
        <v>0</v>
      </c>
      <c r="N8" s="57" t="s">
        <v>112</v>
      </c>
      <c r="O8" s="55">
        <v>100</v>
      </c>
      <c r="P8" s="56">
        <v>1</v>
      </c>
      <c r="Q8" s="55">
        <v>100</v>
      </c>
      <c r="R8" s="55">
        <v>100</v>
      </c>
      <c r="S8" s="55">
        <v>0</v>
      </c>
      <c r="T8" s="55">
        <v>0</v>
      </c>
      <c r="U8" s="55">
        <v>100</v>
      </c>
      <c r="V8" s="55">
        <v>0</v>
      </c>
      <c r="W8" s="55">
        <v>100</v>
      </c>
      <c r="X8" s="55">
        <v>100</v>
      </c>
      <c r="Y8" s="55">
        <v>100</v>
      </c>
      <c r="Z8" s="25">
        <v>100</v>
      </c>
      <c r="AA8" s="25">
        <v>100</v>
      </c>
    </row>
    <row r="9" spans="1:28" x14ac:dyDescent="0.25">
      <c r="A9" s="54" t="s">
        <v>113</v>
      </c>
      <c r="B9" s="55">
        <v>100</v>
      </c>
      <c r="C9" s="56">
        <v>0.46870000000000001</v>
      </c>
      <c r="D9" s="55">
        <v>100</v>
      </c>
      <c r="E9" s="55">
        <v>100</v>
      </c>
      <c r="F9" s="55">
        <v>100</v>
      </c>
      <c r="G9" s="55">
        <v>100</v>
      </c>
      <c r="H9" s="55">
        <v>100</v>
      </c>
      <c r="I9" s="55">
        <v>100</v>
      </c>
      <c r="J9" s="55">
        <v>0</v>
      </c>
      <c r="K9" s="55">
        <v>0</v>
      </c>
      <c r="L9" s="55">
        <v>100</v>
      </c>
      <c r="M9" s="55">
        <v>0</v>
      </c>
      <c r="N9" s="57" t="s">
        <v>112</v>
      </c>
      <c r="O9" s="55">
        <v>100</v>
      </c>
      <c r="P9" s="58">
        <v>0.25700000000000001</v>
      </c>
      <c r="Q9" s="55">
        <v>100</v>
      </c>
      <c r="R9" s="55">
        <v>100</v>
      </c>
      <c r="S9" s="55">
        <v>0</v>
      </c>
      <c r="T9" s="55">
        <v>0</v>
      </c>
      <c r="U9" s="55">
        <v>100</v>
      </c>
      <c r="V9" s="55">
        <v>0</v>
      </c>
      <c r="W9" s="55">
        <v>100</v>
      </c>
      <c r="X9" s="55">
        <v>0</v>
      </c>
      <c r="Y9" s="55">
        <v>100</v>
      </c>
      <c r="Z9" s="25">
        <v>100</v>
      </c>
      <c r="AA9" s="25">
        <v>100</v>
      </c>
    </row>
    <row r="10" spans="1:28" x14ac:dyDescent="0.25">
      <c r="A10" s="54" t="s">
        <v>114</v>
      </c>
      <c r="B10" s="55">
        <v>100</v>
      </c>
      <c r="C10" s="56">
        <v>0.5</v>
      </c>
      <c r="D10" s="55">
        <v>100</v>
      </c>
      <c r="E10" s="55">
        <v>100</v>
      </c>
      <c r="F10" s="55">
        <v>100</v>
      </c>
      <c r="G10" s="55">
        <v>100</v>
      </c>
      <c r="H10" s="55">
        <v>100</v>
      </c>
      <c r="I10" s="55">
        <v>100</v>
      </c>
      <c r="J10" s="55">
        <v>100</v>
      </c>
      <c r="K10" s="55">
        <v>100</v>
      </c>
      <c r="L10" s="55">
        <v>100</v>
      </c>
      <c r="M10" s="55">
        <v>0</v>
      </c>
      <c r="N10" s="57" t="s">
        <v>112</v>
      </c>
      <c r="O10" s="55">
        <v>100</v>
      </c>
      <c r="P10" s="56">
        <v>1</v>
      </c>
      <c r="Q10" s="55">
        <v>100</v>
      </c>
      <c r="R10" s="55">
        <v>100</v>
      </c>
      <c r="S10" s="55">
        <v>0</v>
      </c>
      <c r="T10" s="55">
        <v>0</v>
      </c>
      <c r="U10" s="55">
        <v>100</v>
      </c>
      <c r="V10" s="55">
        <v>100</v>
      </c>
      <c r="W10" s="55">
        <v>0</v>
      </c>
      <c r="X10" s="55">
        <v>0</v>
      </c>
      <c r="Y10" s="55">
        <v>100</v>
      </c>
      <c r="Z10" s="25">
        <v>100</v>
      </c>
      <c r="AA10" s="25">
        <v>100</v>
      </c>
    </row>
    <row r="11" spans="1:28" x14ac:dyDescent="0.25">
      <c r="A11" s="54" t="s">
        <v>115</v>
      </c>
      <c r="B11" s="55">
        <v>100</v>
      </c>
      <c r="C11" s="58">
        <f>3/7</f>
        <v>0.42857142857142855</v>
      </c>
      <c r="D11" s="55">
        <v>100</v>
      </c>
      <c r="E11" s="55">
        <v>100</v>
      </c>
      <c r="F11" s="55">
        <v>100</v>
      </c>
      <c r="G11" s="55">
        <v>100</v>
      </c>
      <c r="H11" s="55">
        <v>100</v>
      </c>
      <c r="I11" s="55">
        <v>100</v>
      </c>
      <c r="J11" s="55">
        <v>100</v>
      </c>
      <c r="K11" s="55">
        <v>0</v>
      </c>
      <c r="L11" s="55">
        <v>100</v>
      </c>
      <c r="M11" s="55">
        <v>0</v>
      </c>
      <c r="N11" s="57" t="s">
        <v>112</v>
      </c>
      <c r="O11" s="55">
        <v>100</v>
      </c>
      <c r="P11" s="59">
        <f>0</f>
        <v>0</v>
      </c>
      <c r="Q11" s="55">
        <v>100</v>
      </c>
      <c r="R11" s="55">
        <v>100</v>
      </c>
      <c r="S11" s="55">
        <v>0</v>
      </c>
      <c r="T11" s="58">
        <f>0</f>
        <v>0</v>
      </c>
      <c r="U11" s="60">
        <v>100</v>
      </c>
      <c r="V11" s="60">
        <v>0</v>
      </c>
      <c r="W11" s="60">
        <v>100</v>
      </c>
      <c r="X11" s="60">
        <v>0</v>
      </c>
      <c r="Y11" s="55">
        <v>100</v>
      </c>
      <c r="Z11" s="25">
        <v>100</v>
      </c>
      <c r="AA11" s="25">
        <v>100</v>
      </c>
    </row>
    <row r="12" spans="1:28" x14ac:dyDescent="0.25">
      <c r="A12" s="54" t="s">
        <v>116</v>
      </c>
      <c r="B12" s="55">
        <v>100</v>
      </c>
      <c r="C12" s="58">
        <f>3/4</f>
        <v>0.75</v>
      </c>
      <c r="D12" s="55">
        <v>100</v>
      </c>
      <c r="E12" s="55">
        <v>100</v>
      </c>
      <c r="F12" s="55">
        <v>100</v>
      </c>
      <c r="G12" s="55">
        <v>100</v>
      </c>
      <c r="H12" s="55">
        <v>100</v>
      </c>
      <c r="I12" s="55">
        <v>100</v>
      </c>
      <c r="J12" s="55">
        <v>100</v>
      </c>
      <c r="K12" s="55">
        <v>0</v>
      </c>
      <c r="L12" s="55">
        <v>100</v>
      </c>
      <c r="M12" s="55">
        <v>0</v>
      </c>
      <c r="N12" s="57" t="s">
        <v>112</v>
      </c>
      <c r="O12" s="55">
        <v>100</v>
      </c>
      <c r="P12" s="58">
        <f>0.5</f>
        <v>0.5</v>
      </c>
      <c r="Q12" s="55">
        <v>100</v>
      </c>
      <c r="R12" s="55">
        <v>100</v>
      </c>
      <c r="S12" s="55">
        <v>0</v>
      </c>
      <c r="T12" s="58">
        <f>3/4</f>
        <v>0.75</v>
      </c>
      <c r="U12" s="60">
        <v>100</v>
      </c>
      <c r="V12" s="60">
        <v>100</v>
      </c>
      <c r="W12" s="60">
        <v>100</v>
      </c>
      <c r="X12" s="60">
        <v>0</v>
      </c>
      <c r="Y12" s="55">
        <v>100</v>
      </c>
      <c r="Z12" s="25">
        <v>100</v>
      </c>
      <c r="AA12" s="25">
        <v>100</v>
      </c>
    </row>
    <row r="13" spans="1:28" ht="14.25" x14ac:dyDescent="0.2">
      <c r="A13" s="51">
        <v>2018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8" x14ac:dyDescent="0.25">
      <c r="A14" s="54" t="s">
        <v>111</v>
      </c>
      <c r="B14" s="55">
        <v>100</v>
      </c>
      <c r="C14" s="58">
        <v>0.66669999999999996</v>
      </c>
      <c r="D14" s="55">
        <v>100</v>
      </c>
      <c r="E14" s="55">
        <v>100</v>
      </c>
      <c r="F14" s="55">
        <v>100</v>
      </c>
      <c r="G14" s="55">
        <v>100</v>
      </c>
      <c r="H14" s="55">
        <v>100</v>
      </c>
      <c r="I14" s="55">
        <v>100</v>
      </c>
      <c r="J14" s="55">
        <v>100</v>
      </c>
      <c r="K14" s="55">
        <v>100</v>
      </c>
      <c r="L14" s="55">
        <v>100</v>
      </c>
      <c r="M14" s="55">
        <v>0</v>
      </c>
      <c r="N14" s="57" t="s">
        <v>112</v>
      </c>
      <c r="O14" s="55">
        <v>100</v>
      </c>
      <c r="P14" s="56">
        <v>1</v>
      </c>
      <c r="Q14" s="55">
        <v>100</v>
      </c>
      <c r="R14" s="55">
        <v>100</v>
      </c>
      <c r="S14" s="55">
        <v>0</v>
      </c>
      <c r="T14" s="55">
        <v>0</v>
      </c>
      <c r="U14" s="55">
        <v>100</v>
      </c>
      <c r="V14" s="55">
        <v>0</v>
      </c>
      <c r="W14" s="55">
        <v>100</v>
      </c>
      <c r="X14" s="55">
        <v>100</v>
      </c>
      <c r="Y14" s="55">
        <v>100</v>
      </c>
      <c r="Z14" s="25">
        <v>100</v>
      </c>
      <c r="AA14" s="25">
        <v>100</v>
      </c>
    </row>
    <row r="15" spans="1:28" x14ac:dyDescent="0.25">
      <c r="A15" s="54" t="s">
        <v>113</v>
      </c>
      <c r="B15" s="55">
        <v>100</v>
      </c>
      <c r="C15" s="56">
        <v>0.46870000000000001</v>
      </c>
      <c r="D15" s="55">
        <v>100</v>
      </c>
      <c r="E15" s="55">
        <v>100</v>
      </c>
      <c r="F15" s="55">
        <v>100</v>
      </c>
      <c r="G15" s="55">
        <v>100</v>
      </c>
      <c r="H15" s="55">
        <v>100</v>
      </c>
      <c r="I15" s="55">
        <v>100</v>
      </c>
      <c r="J15" s="55">
        <v>0</v>
      </c>
      <c r="K15" s="55">
        <v>0</v>
      </c>
      <c r="L15" s="55">
        <v>100</v>
      </c>
      <c r="M15" s="55">
        <v>0</v>
      </c>
      <c r="N15" s="57" t="s">
        <v>112</v>
      </c>
      <c r="O15" s="55">
        <v>100</v>
      </c>
      <c r="P15" s="58">
        <v>0.25700000000000001</v>
      </c>
      <c r="Q15" s="55">
        <v>100</v>
      </c>
      <c r="R15" s="55">
        <v>100</v>
      </c>
      <c r="S15" s="55">
        <v>0</v>
      </c>
      <c r="T15" s="55">
        <v>0</v>
      </c>
      <c r="U15" s="55">
        <v>100</v>
      </c>
      <c r="V15" s="55">
        <v>0</v>
      </c>
      <c r="W15" s="55">
        <v>100</v>
      </c>
      <c r="X15" s="55">
        <v>0</v>
      </c>
      <c r="Y15" s="55">
        <v>100</v>
      </c>
      <c r="Z15" s="25">
        <v>100</v>
      </c>
      <c r="AA15" s="25">
        <v>100</v>
      </c>
    </row>
    <row r="16" spans="1:28" x14ac:dyDescent="0.25">
      <c r="A16" s="54" t="s">
        <v>114</v>
      </c>
      <c r="B16" s="55">
        <v>100</v>
      </c>
      <c r="C16" s="56">
        <v>0.5</v>
      </c>
      <c r="D16" s="55">
        <v>100</v>
      </c>
      <c r="E16" s="55">
        <v>100</v>
      </c>
      <c r="F16" s="55">
        <v>100</v>
      </c>
      <c r="G16" s="55">
        <v>100</v>
      </c>
      <c r="H16" s="55">
        <v>100</v>
      </c>
      <c r="I16" s="55">
        <v>100</v>
      </c>
      <c r="J16" s="55">
        <v>100</v>
      </c>
      <c r="K16" s="55">
        <v>100</v>
      </c>
      <c r="L16" s="55">
        <v>100</v>
      </c>
      <c r="M16" s="55">
        <v>0</v>
      </c>
      <c r="N16" s="57" t="s">
        <v>112</v>
      </c>
      <c r="O16" s="55">
        <v>100</v>
      </c>
      <c r="P16" s="56">
        <v>1</v>
      </c>
      <c r="Q16" s="55">
        <v>100</v>
      </c>
      <c r="R16" s="55">
        <v>100</v>
      </c>
      <c r="S16" s="55">
        <v>0</v>
      </c>
      <c r="T16" s="55">
        <v>0</v>
      </c>
      <c r="U16" s="55">
        <v>100</v>
      </c>
      <c r="V16" s="55">
        <v>100</v>
      </c>
      <c r="W16" s="55">
        <v>0</v>
      </c>
      <c r="X16" s="55">
        <v>0</v>
      </c>
      <c r="Y16" s="55">
        <v>100</v>
      </c>
      <c r="Z16" s="25">
        <v>100</v>
      </c>
      <c r="AA16" s="25">
        <v>100</v>
      </c>
    </row>
    <row r="17" spans="1:28" x14ac:dyDescent="0.25">
      <c r="A17" s="54" t="s">
        <v>115</v>
      </c>
      <c r="B17" s="55">
        <v>100</v>
      </c>
      <c r="C17" s="58">
        <f>3/7</f>
        <v>0.42857142857142855</v>
      </c>
      <c r="D17" s="55">
        <v>100</v>
      </c>
      <c r="E17" s="55">
        <v>100</v>
      </c>
      <c r="F17" s="55">
        <v>100</v>
      </c>
      <c r="G17" s="55">
        <v>100</v>
      </c>
      <c r="H17" s="55">
        <v>100</v>
      </c>
      <c r="I17" s="55">
        <v>100</v>
      </c>
      <c r="J17" s="55">
        <v>100</v>
      </c>
      <c r="K17" s="55">
        <v>0</v>
      </c>
      <c r="L17" s="55">
        <v>100</v>
      </c>
      <c r="M17" s="55">
        <v>0</v>
      </c>
      <c r="N17" s="57" t="s">
        <v>112</v>
      </c>
      <c r="O17" s="55">
        <v>100</v>
      </c>
      <c r="P17" s="59">
        <f>0</f>
        <v>0</v>
      </c>
      <c r="Q17" s="55">
        <v>100</v>
      </c>
      <c r="R17" s="55">
        <v>100</v>
      </c>
      <c r="S17" s="55">
        <v>0</v>
      </c>
      <c r="T17" s="58">
        <f>0</f>
        <v>0</v>
      </c>
      <c r="U17" s="60">
        <v>100</v>
      </c>
      <c r="V17" s="60">
        <v>0</v>
      </c>
      <c r="W17" s="60">
        <v>100</v>
      </c>
      <c r="X17" s="60">
        <v>100</v>
      </c>
      <c r="Y17" s="55">
        <v>100</v>
      </c>
      <c r="Z17" s="25">
        <v>100</v>
      </c>
      <c r="AA17" s="25">
        <v>100</v>
      </c>
    </row>
    <row r="18" spans="1:28" x14ac:dyDescent="0.25">
      <c r="A18" s="54" t="s">
        <v>116</v>
      </c>
      <c r="B18" s="55">
        <v>100</v>
      </c>
      <c r="C18" s="58">
        <f>3/4</f>
        <v>0.75</v>
      </c>
      <c r="D18" s="55">
        <v>100</v>
      </c>
      <c r="E18" s="55">
        <v>100</v>
      </c>
      <c r="F18" s="55">
        <v>100</v>
      </c>
      <c r="G18" s="55">
        <v>100</v>
      </c>
      <c r="H18" s="55">
        <v>100</v>
      </c>
      <c r="I18" s="55">
        <v>100</v>
      </c>
      <c r="J18" s="55">
        <v>100</v>
      </c>
      <c r="K18" s="55">
        <v>0</v>
      </c>
      <c r="L18" s="55">
        <v>100</v>
      </c>
      <c r="M18" s="55">
        <v>0</v>
      </c>
      <c r="N18" s="57" t="s">
        <v>112</v>
      </c>
      <c r="O18" s="55">
        <v>100</v>
      </c>
      <c r="P18" s="58">
        <f>0.5</f>
        <v>0.5</v>
      </c>
      <c r="Q18" s="55">
        <v>100</v>
      </c>
      <c r="R18" s="55">
        <v>100</v>
      </c>
      <c r="S18" s="55">
        <v>0</v>
      </c>
      <c r="T18" s="58">
        <f>4/5</f>
        <v>0.8</v>
      </c>
      <c r="U18" s="60">
        <v>100</v>
      </c>
      <c r="V18" s="60">
        <v>100</v>
      </c>
      <c r="W18" s="60">
        <v>100</v>
      </c>
      <c r="X18" s="60">
        <v>100</v>
      </c>
      <c r="Y18" s="55">
        <v>100</v>
      </c>
      <c r="Z18" s="25">
        <v>100</v>
      </c>
      <c r="AA18" s="25">
        <v>100</v>
      </c>
    </row>
    <row r="19" spans="1:28" ht="14.25" x14ac:dyDescent="0.2">
      <c r="A19" s="51">
        <v>2019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 spans="1:28" x14ac:dyDescent="0.25">
      <c r="A20" s="54" t="s">
        <v>111</v>
      </c>
      <c r="B20" s="55">
        <v>100</v>
      </c>
      <c r="C20" s="58">
        <v>0.66669999999999996</v>
      </c>
      <c r="D20" s="55">
        <v>100</v>
      </c>
      <c r="E20" s="55">
        <v>100</v>
      </c>
      <c r="F20" s="55">
        <v>100</v>
      </c>
      <c r="G20" s="55">
        <v>100</v>
      </c>
      <c r="H20" s="55">
        <v>100</v>
      </c>
      <c r="I20" s="55">
        <v>100</v>
      </c>
      <c r="J20" s="55">
        <v>100</v>
      </c>
      <c r="K20" s="55">
        <v>100</v>
      </c>
      <c r="L20" s="55">
        <v>100</v>
      </c>
      <c r="M20" s="55">
        <v>0</v>
      </c>
      <c r="N20" s="57" t="s">
        <v>112</v>
      </c>
      <c r="O20" s="55">
        <v>100</v>
      </c>
      <c r="P20" s="56">
        <v>1</v>
      </c>
      <c r="Q20" s="55">
        <v>100</v>
      </c>
      <c r="R20" s="55">
        <v>100</v>
      </c>
      <c r="S20" s="55">
        <v>100</v>
      </c>
      <c r="T20" s="55">
        <v>0</v>
      </c>
      <c r="U20" s="55">
        <v>100</v>
      </c>
      <c r="V20" s="55">
        <v>0</v>
      </c>
      <c r="W20" s="55">
        <v>100</v>
      </c>
      <c r="X20" s="55">
        <v>100</v>
      </c>
      <c r="Y20" s="55">
        <v>100</v>
      </c>
      <c r="Z20" s="25">
        <v>100</v>
      </c>
      <c r="AA20" s="25">
        <v>100</v>
      </c>
    </row>
    <row r="21" spans="1:28" x14ac:dyDescent="0.25">
      <c r="A21" s="54" t="s">
        <v>113</v>
      </c>
      <c r="B21" s="55">
        <v>100</v>
      </c>
      <c r="C21" s="56">
        <v>0.46870000000000001</v>
      </c>
      <c r="D21" s="55">
        <v>100</v>
      </c>
      <c r="E21" s="55">
        <v>100</v>
      </c>
      <c r="F21" s="55">
        <v>100</v>
      </c>
      <c r="G21" s="55">
        <v>100</v>
      </c>
      <c r="H21" s="55">
        <v>100</v>
      </c>
      <c r="I21" s="55">
        <v>100</v>
      </c>
      <c r="J21" s="55">
        <v>0</v>
      </c>
      <c r="K21" s="55">
        <v>0</v>
      </c>
      <c r="L21" s="55">
        <v>100</v>
      </c>
      <c r="M21" s="55">
        <v>0</v>
      </c>
      <c r="N21" s="57" t="s">
        <v>112</v>
      </c>
      <c r="O21" s="55">
        <v>100</v>
      </c>
      <c r="P21" s="58">
        <v>0.25700000000000001</v>
      </c>
      <c r="Q21" s="55">
        <v>100</v>
      </c>
      <c r="R21" s="55">
        <v>100</v>
      </c>
      <c r="S21" s="55">
        <v>0</v>
      </c>
      <c r="T21" s="55">
        <v>0</v>
      </c>
      <c r="U21" s="55">
        <v>100</v>
      </c>
      <c r="V21" s="55">
        <v>0</v>
      </c>
      <c r="W21" s="55">
        <v>100</v>
      </c>
      <c r="X21" s="55">
        <v>0</v>
      </c>
      <c r="Y21" s="55">
        <v>100</v>
      </c>
      <c r="Z21" s="25">
        <v>100</v>
      </c>
      <c r="AA21" s="25">
        <v>100</v>
      </c>
    </row>
    <row r="22" spans="1:28" x14ac:dyDescent="0.25">
      <c r="A22" s="54" t="s">
        <v>117</v>
      </c>
      <c r="B22" s="55">
        <v>100</v>
      </c>
      <c r="C22" s="56">
        <v>0.5</v>
      </c>
      <c r="D22" s="55">
        <v>100</v>
      </c>
      <c r="E22" s="55">
        <v>100</v>
      </c>
      <c r="F22" s="55">
        <v>100</v>
      </c>
      <c r="G22" s="55">
        <v>100</v>
      </c>
      <c r="H22" s="55">
        <v>100</v>
      </c>
      <c r="I22" s="55">
        <v>100</v>
      </c>
      <c r="J22" s="55">
        <v>100</v>
      </c>
      <c r="K22" s="55">
        <v>100</v>
      </c>
      <c r="L22" s="55">
        <v>100</v>
      </c>
      <c r="M22" s="55">
        <v>0</v>
      </c>
      <c r="N22" s="57" t="s">
        <v>112</v>
      </c>
      <c r="O22" s="55">
        <v>100</v>
      </c>
      <c r="P22" s="56">
        <v>1</v>
      </c>
      <c r="Q22" s="55">
        <v>100</v>
      </c>
      <c r="R22" s="55">
        <v>100</v>
      </c>
      <c r="S22" s="55">
        <v>0</v>
      </c>
      <c r="T22" s="55">
        <v>0</v>
      </c>
      <c r="U22" s="55">
        <v>100</v>
      </c>
      <c r="V22" s="55">
        <v>100</v>
      </c>
      <c r="W22" s="55">
        <v>0</v>
      </c>
      <c r="X22" s="55">
        <v>0</v>
      </c>
      <c r="Y22" s="55">
        <v>100</v>
      </c>
      <c r="Z22" s="25">
        <v>100</v>
      </c>
      <c r="AA22" s="25">
        <v>100</v>
      </c>
    </row>
    <row r="23" spans="1:28" ht="15.75" customHeight="1" x14ac:dyDescent="0.25">
      <c r="A23" s="54" t="s">
        <v>115</v>
      </c>
      <c r="B23" s="55">
        <v>100</v>
      </c>
      <c r="C23" s="58">
        <f>3/7</f>
        <v>0.42857142857142855</v>
      </c>
      <c r="D23" s="55">
        <v>100</v>
      </c>
      <c r="E23" s="55">
        <v>100</v>
      </c>
      <c r="F23" s="55">
        <v>100</v>
      </c>
      <c r="G23" s="55">
        <v>100</v>
      </c>
      <c r="H23" s="55">
        <v>100</v>
      </c>
      <c r="I23" s="55">
        <v>100</v>
      </c>
      <c r="J23" s="55">
        <v>100</v>
      </c>
      <c r="K23" s="55">
        <v>0</v>
      </c>
      <c r="L23" s="55">
        <v>100</v>
      </c>
      <c r="M23" s="55">
        <v>0</v>
      </c>
      <c r="N23" s="57" t="s">
        <v>112</v>
      </c>
      <c r="O23" s="55">
        <v>100</v>
      </c>
      <c r="P23" s="59">
        <f>0</f>
        <v>0</v>
      </c>
      <c r="Q23" s="55">
        <v>100</v>
      </c>
      <c r="R23" s="55">
        <v>100</v>
      </c>
      <c r="S23" s="55">
        <v>0</v>
      </c>
      <c r="T23" s="58">
        <f>0</f>
        <v>0</v>
      </c>
      <c r="U23" s="60">
        <v>100</v>
      </c>
      <c r="V23" s="60">
        <v>0</v>
      </c>
      <c r="W23" s="60">
        <v>100</v>
      </c>
      <c r="X23" s="60">
        <v>100</v>
      </c>
      <c r="Y23" s="55">
        <v>100</v>
      </c>
      <c r="Z23" s="25">
        <v>100</v>
      </c>
      <c r="AA23" s="25">
        <v>100</v>
      </c>
    </row>
    <row r="24" spans="1:28" ht="15.75" customHeight="1" x14ac:dyDescent="0.25">
      <c r="A24" s="54" t="s">
        <v>116</v>
      </c>
      <c r="B24" s="55">
        <v>100</v>
      </c>
      <c r="C24" s="58">
        <f>3/4</f>
        <v>0.75</v>
      </c>
      <c r="D24" s="55">
        <v>100</v>
      </c>
      <c r="E24" s="55">
        <v>100</v>
      </c>
      <c r="F24" s="55">
        <v>100</v>
      </c>
      <c r="G24" s="55">
        <v>100</v>
      </c>
      <c r="H24" s="55">
        <v>100</v>
      </c>
      <c r="I24" s="55">
        <v>100</v>
      </c>
      <c r="J24" s="55">
        <v>100</v>
      </c>
      <c r="K24" s="55">
        <v>0</v>
      </c>
      <c r="L24" s="55">
        <v>100</v>
      </c>
      <c r="M24" s="55">
        <v>0</v>
      </c>
      <c r="N24" s="57" t="s">
        <v>112</v>
      </c>
      <c r="O24" s="55">
        <v>100</v>
      </c>
      <c r="P24" s="58">
        <f>0.5</f>
        <v>0.5</v>
      </c>
      <c r="Q24" s="55">
        <v>100</v>
      </c>
      <c r="R24" s="55">
        <v>100</v>
      </c>
      <c r="S24" s="55">
        <v>0</v>
      </c>
      <c r="T24" s="58">
        <f>6/8</f>
        <v>0.75</v>
      </c>
      <c r="U24" s="60">
        <v>100</v>
      </c>
      <c r="V24" s="60">
        <v>100</v>
      </c>
      <c r="W24" s="60">
        <v>100</v>
      </c>
      <c r="X24" s="60">
        <v>100</v>
      </c>
      <c r="Y24" s="55">
        <v>100</v>
      </c>
      <c r="Z24" s="25">
        <v>100</v>
      </c>
      <c r="AA24" s="25">
        <v>100</v>
      </c>
    </row>
    <row r="25" spans="1:28" ht="15.75" customHeight="1" x14ac:dyDescent="0.25">
      <c r="A25" s="61"/>
      <c r="B25" s="62"/>
      <c r="C25" s="6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4"/>
      <c r="O25" s="62"/>
      <c r="P25" s="63"/>
      <c r="Q25" s="62"/>
      <c r="R25" s="62"/>
      <c r="S25" s="62"/>
      <c r="T25" s="63"/>
      <c r="U25" s="65"/>
      <c r="V25" s="65"/>
      <c r="W25" s="65"/>
      <c r="X25" s="65"/>
      <c r="Y25" s="62"/>
      <c r="Z25" s="66"/>
      <c r="AA25" s="66"/>
    </row>
    <row r="26" spans="1:28" ht="15.75" customHeight="1" x14ac:dyDescent="0.2">
      <c r="A26" s="125" t="s">
        <v>118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7"/>
    </row>
    <row r="27" spans="1:28" ht="15.75" customHeight="1" x14ac:dyDescent="0.2">
      <c r="A27" s="6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8" ht="33" customHeight="1" x14ac:dyDescent="0.2">
      <c r="A28" s="128" t="s">
        <v>99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3"/>
      <c r="Z28" s="44"/>
      <c r="AA28" s="44"/>
    </row>
    <row r="29" spans="1:28" ht="15.75" customHeight="1" x14ac:dyDescent="0.2">
      <c r="A29" s="45"/>
      <c r="B29" s="129" t="s">
        <v>100</v>
      </c>
      <c r="C29" s="122"/>
      <c r="D29" s="122"/>
      <c r="E29" s="122"/>
      <c r="F29" s="122"/>
      <c r="G29" s="122"/>
      <c r="H29" s="122"/>
      <c r="I29" s="123"/>
      <c r="J29" s="129" t="s">
        <v>101</v>
      </c>
      <c r="K29" s="122"/>
      <c r="L29" s="122"/>
      <c r="M29" s="122"/>
      <c r="N29" s="122"/>
      <c r="O29" s="122"/>
      <c r="P29" s="123"/>
      <c r="Q29" s="46"/>
      <c r="R29" s="47"/>
      <c r="S29" s="130" t="s">
        <v>102</v>
      </c>
      <c r="T29" s="126"/>
      <c r="U29" s="126"/>
      <c r="V29" s="126"/>
      <c r="W29" s="126"/>
      <c r="X29" s="126"/>
      <c r="Y29" s="126"/>
      <c r="Z29" s="126"/>
      <c r="AA29" s="131"/>
    </row>
    <row r="30" spans="1:28" x14ac:dyDescent="0.2">
      <c r="A30" s="48"/>
      <c r="B30" s="124" t="s">
        <v>103</v>
      </c>
      <c r="C30" s="122"/>
      <c r="D30" s="122"/>
      <c r="E30" s="122"/>
      <c r="F30" s="122"/>
      <c r="G30" s="122"/>
      <c r="H30" s="122"/>
      <c r="I30" s="123"/>
      <c r="J30" s="124" t="s">
        <v>104</v>
      </c>
      <c r="K30" s="122"/>
      <c r="L30" s="132"/>
      <c r="M30" s="124" t="s">
        <v>105</v>
      </c>
      <c r="N30" s="123"/>
      <c r="O30" s="124" t="s">
        <v>106</v>
      </c>
      <c r="P30" s="123"/>
      <c r="Q30" s="124" t="s">
        <v>107</v>
      </c>
      <c r="R30" s="122"/>
      <c r="S30" s="122"/>
      <c r="T30" s="123"/>
      <c r="U30" s="124" t="s">
        <v>108</v>
      </c>
      <c r="V30" s="122"/>
      <c r="W30" s="122"/>
      <c r="X30" s="123"/>
      <c r="Y30" s="133" t="s">
        <v>109</v>
      </c>
      <c r="Z30" s="134"/>
      <c r="AA30" s="135"/>
    </row>
    <row r="31" spans="1:28" x14ac:dyDescent="0.2">
      <c r="A31" s="49" t="s">
        <v>110</v>
      </c>
      <c r="B31" s="49" t="s">
        <v>12</v>
      </c>
      <c r="C31" s="49" t="s">
        <v>16</v>
      </c>
      <c r="D31" s="49" t="s">
        <v>20</v>
      </c>
      <c r="E31" s="49" t="s">
        <v>22</v>
      </c>
      <c r="F31" s="49" t="s">
        <v>26</v>
      </c>
      <c r="G31" s="49" t="s">
        <v>30</v>
      </c>
      <c r="H31" s="49" t="s">
        <v>33</v>
      </c>
      <c r="I31" s="49" t="s">
        <v>36</v>
      </c>
      <c r="J31" s="49" t="s">
        <v>41</v>
      </c>
      <c r="K31" s="49" t="s">
        <v>44</v>
      </c>
      <c r="L31" s="49" t="s">
        <v>47</v>
      </c>
      <c r="M31" s="49" t="s">
        <v>52</v>
      </c>
      <c r="N31" s="49" t="s">
        <v>54</v>
      </c>
      <c r="O31" s="49" t="s">
        <v>58</v>
      </c>
      <c r="P31" s="49" t="s">
        <v>60</v>
      </c>
      <c r="Q31" s="49" t="s">
        <v>67</v>
      </c>
      <c r="R31" s="49" t="s">
        <v>70</v>
      </c>
      <c r="S31" s="49" t="s">
        <v>72</v>
      </c>
      <c r="T31" s="49" t="s">
        <v>75</v>
      </c>
      <c r="U31" s="49" t="s">
        <v>80</v>
      </c>
      <c r="V31" s="49" t="s">
        <v>82</v>
      </c>
      <c r="W31" s="49" t="s">
        <v>84</v>
      </c>
      <c r="X31" s="49" t="s">
        <v>86</v>
      </c>
      <c r="Y31" s="49" t="s">
        <v>95</v>
      </c>
      <c r="Z31" s="50" t="s">
        <v>92</v>
      </c>
      <c r="AA31" s="50" t="s">
        <v>95</v>
      </c>
    </row>
    <row r="32" spans="1:28" ht="14.25" x14ac:dyDescent="0.2">
      <c r="A32" s="51">
        <v>2017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67"/>
      <c r="P32" s="67"/>
      <c r="Q32" s="52"/>
      <c r="R32" s="52"/>
      <c r="S32" s="52"/>
      <c r="T32" s="52"/>
      <c r="U32" s="52"/>
      <c r="V32" s="52"/>
      <c r="W32" s="52"/>
      <c r="X32" s="52"/>
      <c r="Y32" s="52"/>
      <c r="Z32" s="53"/>
      <c r="AA32" s="15"/>
    </row>
    <row r="33" spans="1:27" x14ac:dyDescent="0.25">
      <c r="A33" s="54" t="s">
        <v>111</v>
      </c>
      <c r="B33" s="55">
        <v>100</v>
      </c>
      <c r="C33" s="55">
        <v>100</v>
      </c>
      <c r="D33" s="55">
        <v>100</v>
      </c>
      <c r="E33" s="55">
        <v>100</v>
      </c>
      <c r="F33" s="55">
        <v>100</v>
      </c>
      <c r="G33" s="55">
        <v>100</v>
      </c>
      <c r="H33" s="55">
        <v>100</v>
      </c>
      <c r="I33" s="55">
        <v>100</v>
      </c>
      <c r="J33" s="55">
        <v>100</v>
      </c>
      <c r="K33" s="55">
        <v>100</v>
      </c>
      <c r="L33" s="55">
        <v>100</v>
      </c>
      <c r="M33" s="55">
        <v>0</v>
      </c>
      <c r="N33" s="55">
        <v>0</v>
      </c>
      <c r="O33" s="68">
        <v>100</v>
      </c>
      <c r="P33" s="68">
        <v>100</v>
      </c>
      <c r="Q33" s="69">
        <v>100</v>
      </c>
      <c r="R33" s="55">
        <v>100</v>
      </c>
      <c r="S33" s="55">
        <v>0</v>
      </c>
      <c r="T33" s="55">
        <v>0</v>
      </c>
      <c r="U33" s="55">
        <v>100</v>
      </c>
      <c r="V33" s="55">
        <v>0</v>
      </c>
      <c r="W33" s="55">
        <v>100</v>
      </c>
      <c r="X33" s="55">
        <v>100</v>
      </c>
      <c r="Y33" s="55">
        <v>100</v>
      </c>
      <c r="Z33" s="25">
        <v>100</v>
      </c>
      <c r="AA33" s="25">
        <v>100</v>
      </c>
    </row>
    <row r="34" spans="1:27" x14ac:dyDescent="0.25">
      <c r="A34" s="54" t="s">
        <v>113</v>
      </c>
      <c r="B34" s="55">
        <v>100</v>
      </c>
      <c r="C34" s="55">
        <v>0</v>
      </c>
      <c r="D34" s="55">
        <v>100</v>
      </c>
      <c r="E34" s="55">
        <v>100</v>
      </c>
      <c r="F34" s="55">
        <v>100</v>
      </c>
      <c r="G34" s="55">
        <v>100</v>
      </c>
      <c r="H34" s="55">
        <v>100</v>
      </c>
      <c r="I34" s="55">
        <v>100</v>
      </c>
      <c r="J34" s="55">
        <v>0</v>
      </c>
      <c r="K34" s="55">
        <v>0</v>
      </c>
      <c r="L34" s="55">
        <v>100</v>
      </c>
      <c r="M34" s="55">
        <v>0</v>
      </c>
      <c r="N34" s="55">
        <v>0</v>
      </c>
      <c r="O34" s="68">
        <v>100</v>
      </c>
      <c r="P34" s="68">
        <v>0</v>
      </c>
      <c r="Q34" s="69">
        <v>100</v>
      </c>
      <c r="R34" s="55">
        <v>100</v>
      </c>
      <c r="S34" s="55">
        <v>0</v>
      </c>
      <c r="T34" s="55">
        <v>0</v>
      </c>
      <c r="U34" s="55">
        <v>100</v>
      </c>
      <c r="V34" s="55">
        <v>0</v>
      </c>
      <c r="W34" s="55">
        <v>100</v>
      </c>
      <c r="X34" s="55">
        <v>0</v>
      </c>
      <c r="Y34" s="55">
        <v>100</v>
      </c>
      <c r="Z34" s="25">
        <v>100</v>
      </c>
      <c r="AA34" s="25">
        <v>100</v>
      </c>
    </row>
    <row r="35" spans="1:27" x14ac:dyDescent="0.25">
      <c r="A35" s="54" t="s">
        <v>114</v>
      </c>
      <c r="B35" s="55">
        <v>100</v>
      </c>
      <c r="C35" s="55">
        <v>100</v>
      </c>
      <c r="D35" s="55">
        <v>100</v>
      </c>
      <c r="E35" s="55">
        <v>100</v>
      </c>
      <c r="F35" s="55">
        <v>100</v>
      </c>
      <c r="G35" s="55">
        <v>100</v>
      </c>
      <c r="H35" s="55">
        <v>100</v>
      </c>
      <c r="I35" s="55">
        <v>100</v>
      </c>
      <c r="J35" s="55">
        <v>100</v>
      </c>
      <c r="K35" s="55">
        <v>100</v>
      </c>
      <c r="L35" s="55">
        <v>100</v>
      </c>
      <c r="M35" s="55">
        <v>0</v>
      </c>
      <c r="N35" s="55">
        <v>0</v>
      </c>
      <c r="O35" s="68">
        <v>100</v>
      </c>
      <c r="P35" s="68">
        <v>100</v>
      </c>
      <c r="Q35" s="69">
        <v>100</v>
      </c>
      <c r="R35" s="55">
        <v>100</v>
      </c>
      <c r="S35" s="55">
        <v>0</v>
      </c>
      <c r="T35" s="55">
        <v>0</v>
      </c>
      <c r="U35" s="55">
        <v>100</v>
      </c>
      <c r="V35" s="55">
        <v>100</v>
      </c>
      <c r="W35" s="55">
        <v>0</v>
      </c>
      <c r="X35" s="55">
        <v>0</v>
      </c>
      <c r="Y35" s="55">
        <v>100</v>
      </c>
      <c r="Z35" s="25">
        <v>100</v>
      </c>
      <c r="AA35" s="25">
        <v>100</v>
      </c>
    </row>
    <row r="36" spans="1:27" x14ac:dyDescent="0.25">
      <c r="A36" s="54" t="s">
        <v>115</v>
      </c>
      <c r="B36" s="55">
        <v>100</v>
      </c>
      <c r="C36" s="55">
        <v>0</v>
      </c>
      <c r="D36" s="55">
        <v>100</v>
      </c>
      <c r="E36" s="55">
        <v>100</v>
      </c>
      <c r="F36" s="55">
        <v>100</v>
      </c>
      <c r="G36" s="55">
        <v>100</v>
      </c>
      <c r="H36" s="55">
        <v>100</v>
      </c>
      <c r="I36" s="55">
        <v>100</v>
      </c>
      <c r="J36" s="55">
        <v>100</v>
      </c>
      <c r="K36" s="55">
        <v>0</v>
      </c>
      <c r="L36" s="55">
        <v>100</v>
      </c>
      <c r="M36" s="55">
        <v>0</v>
      </c>
      <c r="N36" s="55">
        <v>0</v>
      </c>
      <c r="O36" s="68">
        <v>100</v>
      </c>
      <c r="P36" s="68">
        <v>0</v>
      </c>
      <c r="Q36" s="69">
        <v>100</v>
      </c>
      <c r="R36" s="55">
        <v>100</v>
      </c>
      <c r="S36" s="55">
        <v>0</v>
      </c>
      <c r="T36" s="55">
        <v>0</v>
      </c>
      <c r="U36" s="60">
        <v>100</v>
      </c>
      <c r="V36" s="60">
        <v>0</v>
      </c>
      <c r="W36" s="60">
        <v>100</v>
      </c>
      <c r="X36" s="60">
        <v>0</v>
      </c>
      <c r="Y36" s="55">
        <v>100</v>
      </c>
      <c r="Z36" s="25">
        <v>100</v>
      </c>
      <c r="AA36" s="25">
        <v>100</v>
      </c>
    </row>
    <row r="37" spans="1:27" x14ac:dyDescent="0.25">
      <c r="A37" s="54" t="s">
        <v>116</v>
      </c>
      <c r="B37" s="55">
        <v>100</v>
      </c>
      <c r="C37" s="55">
        <v>100</v>
      </c>
      <c r="D37" s="55">
        <v>100</v>
      </c>
      <c r="E37" s="55">
        <v>100</v>
      </c>
      <c r="F37" s="55">
        <v>100</v>
      </c>
      <c r="G37" s="55">
        <v>100</v>
      </c>
      <c r="H37" s="55">
        <v>100</v>
      </c>
      <c r="I37" s="55">
        <v>100</v>
      </c>
      <c r="J37" s="55">
        <v>100</v>
      </c>
      <c r="K37" s="55">
        <v>0</v>
      </c>
      <c r="L37" s="55">
        <v>100</v>
      </c>
      <c r="M37" s="55">
        <v>0</v>
      </c>
      <c r="N37" s="55">
        <v>0</v>
      </c>
      <c r="O37" s="68">
        <v>100</v>
      </c>
      <c r="P37" s="68">
        <v>50</v>
      </c>
      <c r="Q37" s="69">
        <v>100</v>
      </c>
      <c r="R37" s="55">
        <v>100</v>
      </c>
      <c r="S37" s="55">
        <v>0</v>
      </c>
      <c r="T37" s="55">
        <v>80</v>
      </c>
      <c r="U37" s="60">
        <v>100</v>
      </c>
      <c r="V37" s="60">
        <v>100</v>
      </c>
      <c r="W37" s="60">
        <v>100</v>
      </c>
      <c r="X37" s="60">
        <v>0</v>
      </c>
      <c r="Y37" s="55">
        <v>100</v>
      </c>
      <c r="Z37" s="25">
        <v>100</v>
      </c>
      <c r="AA37" s="25">
        <v>100</v>
      </c>
    </row>
    <row r="38" spans="1:27" ht="14.25" x14ac:dyDescent="0.2">
      <c r="A38" s="51">
        <v>2018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70"/>
      <c r="P38" s="70"/>
      <c r="Q38" s="71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 x14ac:dyDescent="0.25">
      <c r="A39" s="54" t="s">
        <v>111</v>
      </c>
      <c r="B39" s="55">
        <v>100</v>
      </c>
      <c r="C39" s="55">
        <v>100</v>
      </c>
      <c r="D39" s="55">
        <v>100</v>
      </c>
      <c r="E39" s="55">
        <v>100</v>
      </c>
      <c r="F39" s="55">
        <v>100</v>
      </c>
      <c r="G39" s="55">
        <v>100</v>
      </c>
      <c r="H39" s="55">
        <v>100</v>
      </c>
      <c r="I39" s="55">
        <v>100</v>
      </c>
      <c r="J39" s="55">
        <v>100</v>
      </c>
      <c r="K39" s="55">
        <v>100</v>
      </c>
      <c r="L39" s="55">
        <v>100</v>
      </c>
      <c r="M39" s="55">
        <v>0</v>
      </c>
      <c r="N39" s="55">
        <v>0</v>
      </c>
      <c r="O39" s="68">
        <v>100</v>
      </c>
      <c r="P39" s="68">
        <v>100</v>
      </c>
      <c r="Q39" s="69">
        <v>100</v>
      </c>
      <c r="R39" s="55">
        <v>100</v>
      </c>
      <c r="S39" s="55">
        <v>0</v>
      </c>
      <c r="T39" s="55">
        <v>0</v>
      </c>
      <c r="U39" s="55">
        <v>100</v>
      </c>
      <c r="V39" s="55">
        <v>0</v>
      </c>
      <c r="W39" s="55">
        <v>100</v>
      </c>
      <c r="X39" s="55">
        <v>100</v>
      </c>
      <c r="Y39" s="55">
        <v>100</v>
      </c>
      <c r="Z39" s="25">
        <v>100</v>
      </c>
      <c r="AA39" s="25">
        <v>100</v>
      </c>
    </row>
    <row r="40" spans="1:27" x14ac:dyDescent="0.25">
      <c r="A40" s="54" t="s">
        <v>113</v>
      </c>
      <c r="B40" s="55">
        <v>100</v>
      </c>
      <c r="C40" s="55">
        <v>0</v>
      </c>
      <c r="D40" s="55">
        <v>100</v>
      </c>
      <c r="E40" s="55">
        <v>100</v>
      </c>
      <c r="F40" s="55">
        <v>100</v>
      </c>
      <c r="G40" s="55">
        <v>100</v>
      </c>
      <c r="H40" s="55">
        <v>100</v>
      </c>
      <c r="I40" s="55">
        <v>100</v>
      </c>
      <c r="J40" s="55">
        <v>0</v>
      </c>
      <c r="K40" s="55">
        <v>0</v>
      </c>
      <c r="L40" s="55">
        <v>100</v>
      </c>
      <c r="M40" s="55">
        <v>0</v>
      </c>
      <c r="N40" s="55">
        <v>0</v>
      </c>
      <c r="O40" s="68">
        <v>100</v>
      </c>
      <c r="P40" s="68">
        <v>0</v>
      </c>
      <c r="Q40" s="69">
        <v>100</v>
      </c>
      <c r="R40" s="55">
        <v>100</v>
      </c>
      <c r="S40" s="55">
        <v>0</v>
      </c>
      <c r="T40" s="55">
        <v>0</v>
      </c>
      <c r="U40" s="55">
        <v>100</v>
      </c>
      <c r="V40" s="55">
        <v>0</v>
      </c>
      <c r="W40" s="55">
        <v>100</v>
      </c>
      <c r="X40" s="55">
        <v>0</v>
      </c>
      <c r="Y40" s="55">
        <v>100</v>
      </c>
      <c r="Z40" s="25">
        <v>100</v>
      </c>
      <c r="AA40" s="25">
        <v>100</v>
      </c>
    </row>
    <row r="41" spans="1:27" x14ac:dyDescent="0.25">
      <c r="A41" s="54" t="s">
        <v>114</v>
      </c>
      <c r="B41" s="55">
        <v>100</v>
      </c>
      <c r="C41" s="55">
        <v>100</v>
      </c>
      <c r="D41" s="55">
        <v>100</v>
      </c>
      <c r="E41" s="55">
        <v>100</v>
      </c>
      <c r="F41" s="55">
        <v>100</v>
      </c>
      <c r="G41" s="55">
        <v>100</v>
      </c>
      <c r="H41" s="55">
        <v>100</v>
      </c>
      <c r="I41" s="55">
        <v>100</v>
      </c>
      <c r="J41" s="55">
        <v>100</v>
      </c>
      <c r="K41" s="55">
        <v>100</v>
      </c>
      <c r="L41" s="55">
        <v>100</v>
      </c>
      <c r="M41" s="55">
        <v>0</v>
      </c>
      <c r="N41" s="55">
        <v>0</v>
      </c>
      <c r="O41" s="68">
        <v>100</v>
      </c>
      <c r="P41" s="68">
        <v>100</v>
      </c>
      <c r="Q41" s="69">
        <v>100</v>
      </c>
      <c r="R41" s="55">
        <v>100</v>
      </c>
      <c r="S41" s="55">
        <v>0</v>
      </c>
      <c r="T41" s="55">
        <v>0</v>
      </c>
      <c r="U41" s="55">
        <v>100</v>
      </c>
      <c r="V41" s="55">
        <v>100</v>
      </c>
      <c r="W41" s="55">
        <v>0</v>
      </c>
      <c r="X41" s="55">
        <v>0</v>
      </c>
      <c r="Y41" s="55">
        <v>100</v>
      </c>
      <c r="Z41" s="25">
        <v>100</v>
      </c>
      <c r="AA41" s="25">
        <v>100</v>
      </c>
    </row>
    <row r="42" spans="1:27" x14ac:dyDescent="0.25">
      <c r="A42" s="54" t="s">
        <v>115</v>
      </c>
      <c r="B42" s="55">
        <v>100</v>
      </c>
      <c r="C42" s="55">
        <v>0</v>
      </c>
      <c r="D42" s="55">
        <v>100</v>
      </c>
      <c r="E42" s="55">
        <v>100</v>
      </c>
      <c r="F42" s="55">
        <v>100</v>
      </c>
      <c r="G42" s="55">
        <v>100</v>
      </c>
      <c r="H42" s="55">
        <v>100</v>
      </c>
      <c r="I42" s="55">
        <v>100</v>
      </c>
      <c r="J42" s="55">
        <v>100</v>
      </c>
      <c r="K42" s="55">
        <v>0</v>
      </c>
      <c r="L42" s="55">
        <v>100</v>
      </c>
      <c r="M42" s="55">
        <v>0</v>
      </c>
      <c r="N42" s="55">
        <v>0</v>
      </c>
      <c r="O42" s="68">
        <v>100</v>
      </c>
      <c r="P42" s="68">
        <v>0</v>
      </c>
      <c r="Q42" s="69">
        <v>100</v>
      </c>
      <c r="R42" s="55">
        <v>100</v>
      </c>
      <c r="S42" s="55">
        <v>0</v>
      </c>
      <c r="T42" s="55">
        <v>0</v>
      </c>
      <c r="U42" s="60">
        <v>100</v>
      </c>
      <c r="V42" s="60">
        <v>0</v>
      </c>
      <c r="W42" s="60">
        <v>100</v>
      </c>
      <c r="X42" s="60">
        <v>100</v>
      </c>
      <c r="Y42" s="55">
        <v>100</v>
      </c>
      <c r="Z42" s="25">
        <v>100</v>
      </c>
      <c r="AA42" s="25">
        <v>100</v>
      </c>
    </row>
    <row r="43" spans="1:27" x14ac:dyDescent="0.25">
      <c r="A43" s="54" t="s">
        <v>116</v>
      </c>
      <c r="B43" s="55">
        <v>100</v>
      </c>
      <c r="C43" s="55">
        <v>100</v>
      </c>
      <c r="D43" s="55">
        <v>100</v>
      </c>
      <c r="E43" s="55">
        <v>100</v>
      </c>
      <c r="F43" s="55">
        <v>100</v>
      </c>
      <c r="G43" s="55">
        <v>100</v>
      </c>
      <c r="H43" s="55">
        <v>100</v>
      </c>
      <c r="I43" s="55">
        <v>100</v>
      </c>
      <c r="J43" s="55">
        <v>100</v>
      </c>
      <c r="K43" s="55">
        <v>0</v>
      </c>
      <c r="L43" s="55">
        <v>100</v>
      </c>
      <c r="M43" s="55">
        <v>0</v>
      </c>
      <c r="N43" s="55">
        <v>0</v>
      </c>
      <c r="O43" s="68">
        <v>100</v>
      </c>
      <c r="P43" s="68">
        <v>50</v>
      </c>
      <c r="Q43" s="69">
        <v>100</v>
      </c>
      <c r="R43" s="55">
        <v>100</v>
      </c>
      <c r="S43" s="55">
        <v>0</v>
      </c>
      <c r="T43" s="55">
        <v>80</v>
      </c>
      <c r="U43" s="60">
        <v>100</v>
      </c>
      <c r="V43" s="60">
        <v>100</v>
      </c>
      <c r="W43" s="60">
        <v>100</v>
      </c>
      <c r="X43" s="60">
        <v>100</v>
      </c>
      <c r="Y43" s="55">
        <v>100</v>
      </c>
      <c r="Z43" s="25">
        <v>100</v>
      </c>
      <c r="AA43" s="25">
        <v>100</v>
      </c>
    </row>
    <row r="44" spans="1:27" ht="14.25" x14ac:dyDescent="0.2">
      <c r="A44" s="51">
        <v>2019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70"/>
      <c r="P44" s="70"/>
      <c r="Q44" s="71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1:27" x14ac:dyDescent="0.25">
      <c r="A45" s="54" t="s">
        <v>111</v>
      </c>
      <c r="B45" s="55">
        <v>100</v>
      </c>
      <c r="C45" s="55">
        <v>100</v>
      </c>
      <c r="D45" s="55">
        <v>100</v>
      </c>
      <c r="E45" s="55">
        <v>100</v>
      </c>
      <c r="F45" s="55">
        <v>100</v>
      </c>
      <c r="G45" s="55">
        <v>100</v>
      </c>
      <c r="H45" s="55">
        <v>100</v>
      </c>
      <c r="I45" s="55">
        <v>100</v>
      </c>
      <c r="J45" s="55">
        <v>100</v>
      </c>
      <c r="K45" s="55">
        <v>100</v>
      </c>
      <c r="L45" s="55">
        <v>100</v>
      </c>
      <c r="M45" s="55">
        <v>0</v>
      </c>
      <c r="N45" s="55">
        <v>0</v>
      </c>
      <c r="O45" s="68">
        <v>100</v>
      </c>
      <c r="P45" s="68">
        <v>100</v>
      </c>
      <c r="Q45" s="69">
        <v>100</v>
      </c>
      <c r="R45" s="55">
        <v>100</v>
      </c>
      <c r="S45" s="55">
        <v>100</v>
      </c>
      <c r="T45" s="55">
        <v>0</v>
      </c>
      <c r="U45" s="55">
        <v>100</v>
      </c>
      <c r="V45" s="55">
        <v>0</v>
      </c>
      <c r="W45" s="55">
        <v>100</v>
      </c>
      <c r="X45" s="55">
        <v>100</v>
      </c>
      <c r="Y45" s="55">
        <v>100</v>
      </c>
      <c r="Z45" s="25">
        <v>100</v>
      </c>
      <c r="AA45" s="25">
        <v>100</v>
      </c>
    </row>
    <row r="46" spans="1:27" x14ac:dyDescent="0.25">
      <c r="A46" s="54" t="s">
        <v>113</v>
      </c>
      <c r="B46" s="55">
        <v>100</v>
      </c>
      <c r="C46" s="55">
        <v>0</v>
      </c>
      <c r="D46" s="55">
        <v>100</v>
      </c>
      <c r="E46" s="55">
        <v>100</v>
      </c>
      <c r="F46" s="55">
        <v>100</v>
      </c>
      <c r="G46" s="55">
        <v>100</v>
      </c>
      <c r="H46" s="55">
        <v>100</v>
      </c>
      <c r="I46" s="55">
        <v>100</v>
      </c>
      <c r="J46" s="55">
        <v>0</v>
      </c>
      <c r="K46" s="55">
        <v>0</v>
      </c>
      <c r="L46" s="55">
        <v>100</v>
      </c>
      <c r="M46" s="55">
        <v>0</v>
      </c>
      <c r="N46" s="55">
        <v>0</v>
      </c>
      <c r="O46" s="68">
        <v>100</v>
      </c>
      <c r="P46" s="68">
        <v>0</v>
      </c>
      <c r="Q46" s="69">
        <v>100</v>
      </c>
      <c r="R46" s="55">
        <v>100</v>
      </c>
      <c r="S46" s="55">
        <v>0</v>
      </c>
      <c r="T46" s="55">
        <v>0</v>
      </c>
      <c r="U46" s="55">
        <v>100</v>
      </c>
      <c r="V46" s="55">
        <v>0</v>
      </c>
      <c r="W46" s="55">
        <v>100</v>
      </c>
      <c r="X46" s="55">
        <v>0</v>
      </c>
      <c r="Y46" s="55">
        <v>100</v>
      </c>
      <c r="Z46" s="25">
        <v>100</v>
      </c>
      <c r="AA46" s="25">
        <v>100</v>
      </c>
    </row>
    <row r="47" spans="1:27" x14ac:dyDescent="0.25">
      <c r="A47" s="54" t="s">
        <v>117</v>
      </c>
      <c r="B47" s="55">
        <v>100</v>
      </c>
      <c r="C47" s="55">
        <v>100</v>
      </c>
      <c r="D47" s="55">
        <v>100</v>
      </c>
      <c r="E47" s="55">
        <v>100</v>
      </c>
      <c r="F47" s="55">
        <v>100</v>
      </c>
      <c r="G47" s="55">
        <v>100</v>
      </c>
      <c r="H47" s="55">
        <v>100</v>
      </c>
      <c r="I47" s="55">
        <v>100</v>
      </c>
      <c r="J47" s="55">
        <v>100</v>
      </c>
      <c r="K47" s="55">
        <v>100</v>
      </c>
      <c r="L47" s="55">
        <v>100</v>
      </c>
      <c r="M47" s="55">
        <v>0</v>
      </c>
      <c r="N47" s="55">
        <v>0</v>
      </c>
      <c r="O47" s="68">
        <v>100</v>
      </c>
      <c r="P47" s="68">
        <v>100</v>
      </c>
      <c r="Q47" s="69">
        <v>100</v>
      </c>
      <c r="R47" s="55">
        <v>100</v>
      </c>
      <c r="S47" s="55">
        <v>0</v>
      </c>
      <c r="T47" s="55">
        <v>0</v>
      </c>
      <c r="U47" s="55">
        <v>100</v>
      </c>
      <c r="V47" s="55">
        <v>100</v>
      </c>
      <c r="W47" s="55">
        <v>0</v>
      </c>
      <c r="X47" s="55">
        <v>0</v>
      </c>
      <c r="Y47" s="55">
        <v>100</v>
      </c>
      <c r="Z47" s="25">
        <v>100</v>
      </c>
      <c r="AA47" s="25">
        <v>100</v>
      </c>
    </row>
    <row r="48" spans="1:27" ht="15.75" customHeight="1" x14ac:dyDescent="0.25">
      <c r="A48" s="54" t="s">
        <v>115</v>
      </c>
      <c r="B48" s="55">
        <v>100</v>
      </c>
      <c r="C48" s="55">
        <v>0</v>
      </c>
      <c r="D48" s="55">
        <v>100</v>
      </c>
      <c r="E48" s="55">
        <v>100</v>
      </c>
      <c r="F48" s="55">
        <v>100</v>
      </c>
      <c r="G48" s="55">
        <v>100</v>
      </c>
      <c r="H48" s="55">
        <v>100</v>
      </c>
      <c r="I48" s="55">
        <v>100</v>
      </c>
      <c r="J48" s="55">
        <v>100</v>
      </c>
      <c r="K48" s="55">
        <v>0</v>
      </c>
      <c r="L48" s="55">
        <v>100</v>
      </c>
      <c r="M48" s="55">
        <v>0</v>
      </c>
      <c r="N48" s="55">
        <v>0</v>
      </c>
      <c r="O48" s="68">
        <v>100</v>
      </c>
      <c r="P48" s="68">
        <v>0</v>
      </c>
      <c r="Q48" s="69">
        <v>100</v>
      </c>
      <c r="R48" s="55">
        <v>100</v>
      </c>
      <c r="S48" s="55">
        <v>0</v>
      </c>
      <c r="T48" s="55">
        <v>0</v>
      </c>
      <c r="U48" s="60">
        <v>100</v>
      </c>
      <c r="V48" s="60">
        <v>0</v>
      </c>
      <c r="W48" s="60">
        <v>100</v>
      </c>
      <c r="X48" s="60">
        <v>100</v>
      </c>
      <c r="Y48" s="55">
        <v>100</v>
      </c>
      <c r="Z48" s="25">
        <v>100</v>
      </c>
      <c r="AA48" s="25">
        <v>100</v>
      </c>
    </row>
    <row r="49" spans="1:27" ht="15.75" customHeight="1" x14ac:dyDescent="0.25">
      <c r="A49" s="54" t="s">
        <v>116</v>
      </c>
      <c r="B49" s="55">
        <v>100</v>
      </c>
      <c r="C49" s="55">
        <v>100</v>
      </c>
      <c r="D49" s="55">
        <v>100</v>
      </c>
      <c r="E49" s="55">
        <v>100</v>
      </c>
      <c r="F49" s="55">
        <v>100</v>
      </c>
      <c r="G49" s="55">
        <v>100</v>
      </c>
      <c r="H49" s="55">
        <v>100</v>
      </c>
      <c r="I49" s="55">
        <v>100</v>
      </c>
      <c r="J49" s="55">
        <v>100</v>
      </c>
      <c r="K49" s="55">
        <v>0</v>
      </c>
      <c r="L49" s="55">
        <v>100</v>
      </c>
      <c r="M49" s="55">
        <v>0</v>
      </c>
      <c r="N49" s="55">
        <v>0</v>
      </c>
      <c r="O49" s="68">
        <v>100</v>
      </c>
      <c r="P49" s="68">
        <v>50</v>
      </c>
      <c r="Q49" s="69">
        <v>100</v>
      </c>
      <c r="R49" s="55">
        <v>100</v>
      </c>
      <c r="S49" s="55">
        <v>0</v>
      </c>
      <c r="T49" s="55">
        <v>80</v>
      </c>
      <c r="U49" s="60">
        <v>100</v>
      </c>
      <c r="V49" s="60">
        <v>100</v>
      </c>
      <c r="W49" s="60">
        <v>100</v>
      </c>
      <c r="X49" s="60">
        <v>100</v>
      </c>
      <c r="Y49" s="55">
        <v>100</v>
      </c>
      <c r="Z49" s="25">
        <v>100</v>
      </c>
      <c r="AA49" s="25">
        <v>100</v>
      </c>
    </row>
    <row r="50" spans="1:27" ht="15.75" customHeight="1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7" ht="15.7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7" ht="15.7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7" ht="15.7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7" ht="15.7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7" ht="15.7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7" ht="15.7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7" ht="15.7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7" ht="15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7" ht="15.7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7" ht="15.7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7" ht="15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7" ht="15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7" ht="15.7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7" ht="15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.75" customHeight="1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.75" customHeight="1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.75" customHeight="1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.75" customHeight="1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.75" customHeight="1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.75" customHeight="1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.75" customHeight="1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.75" customHeight="1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.75" customHeight="1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.75" customHeight="1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.75" customHeight="1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.75" customHeight="1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.75" customHeight="1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.75" customHeight="1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.75" customHeight="1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.75" customHeight="1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.75" customHeight="1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.75" customHeight="1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.75" customHeight="1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.75" customHeight="1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.75" customHeight="1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</sheetData>
  <mergeCells count="24">
    <mergeCell ref="Y30:AA30"/>
    <mergeCell ref="B5:I5"/>
    <mergeCell ref="A26:AB26"/>
    <mergeCell ref="A28:Y28"/>
    <mergeCell ref="B29:I29"/>
    <mergeCell ref="J29:P29"/>
    <mergeCell ref="S29:AA29"/>
    <mergeCell ref="B30:I30"/>
    <mergeCell ref="J30:L30"/>
    <mergeCell ref="M30:N30"/>
    <mergeCell ref="O30:P30"/>
    <mergeCell ref="Q30:T30"/>
    <mergeCell ref="U30:X30"/>
    <mergeCell ref="M5:N5"/>
    <mergeCell ref="O5:P5"/>
    <mergeCell ref="Q5:T5"/>
    <mergeCell ref="U5:X5"/>
    <mergeCell ref="A1:AB1"/>
    <mergeCell ref="A3:Y3"/>
    <mergeCell ref="B4:I4"/>
    <mergeCell ref="J4:P4"/>
    <mergeCell ref="S4:AA4"/>
    <mergeCell ref="J5:L5"/>
    <mergeCell ref="Y5:AA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88"/>
  <sheetViews>
    <sheetView zoomScale="49" workbookViewId="0">
      <selection sqref="A1:AB1"/>
    </sheetView>
  </sheetViews>
  <sheetFormatPr baseColWidth="10" defaultColWidth="12.625" defaultRowHeight="15" customHeight="1" x14ac:dyDescent="0.2"/>
  <cols>
    <col min="1" max="1" width="13.375" customWidth="1"/>
    <col min="2" max="2" width="8" customWidth="1"/>
    <col min="3" max="3" width="8.5" customWidth="1"/>
    <col min="4" max="4" width="7.375" customWidth="1"/>
    <col min="5" max="5" width="6.125" customWidth="1"/>
    <col min="6" max="6" width="7.375" customWidth="1"/>
    <col min="7" max="7" width="8.375" customWidth="1"/>
    <col min="8" max="8" width="6.125" customWidth="1"/>
    <col min="9" max="9" width="8.375" customWidth="1"/>
    <col min="10" max="10" width="7.5" customWidth="1"/>
    <col min="11" max="11" width="6.875" customWidth="1"/>
    <col min="12" max="12" width="10.375" customWidth="1"/>
    <col min="13" max="13" width="6.375" customWidth="1"/>
    <col min="14" max="14" width="8" customWidth="1"/>
    <col min="15" max="15" width="8.875" customWidth="1"/>
    <col min="16" max="16" width="7.875" customWidth="1"/>
    <col min="17" max="17" width="6.625" customWidth="1"/>
    <col min="18" max="18" width="7.5" customWidth="1"/>
    <col min="19" max="19" width="7.125" customWidth="1"/>
    <col min="20" max="20" width="11" customWidth="1"/>
    <col min="21" max="21" width="8.625" customWidth="1"/>
    <col min="22" max="22" width="7.875" customWidth="1"/>
    <col min="23" max="23" width="7" customWidth="1"/>
    <col min="24" max="24" width="7.375" customWidth="1"/>
    <col min="25" max="25" width="6.5" customWidth="1"/>
    <col min="26" max="26" width="7.625" customWidth="1"/>
    <col min="27" max="27" width="8.625" customWidth="1"/>
  </cols>
  <sheetData>
    <row r="1" spans="1:28" ht="15.75" customHeight="1" x14ac:dyDescent="0.2">
      <c r="A1" s="125" t="s">
        <v>98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7"/>
    </row>
    <row r="2" spans="1:28" ht="14.25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spans="1:28" ht="33" customHeight="1" x14ac:dyDescent="0.2">
      <c r="A3" s="73" t="s">
        <v>99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2"/>
    </row>
    <row r="4" spans="1:28" ht="15.75" customHeight="1" x14ac:dyDescent="0.2">
      <c r="A4" s="75"/>
      <c r="B4" s="138" t="s">
        <v>100</v>
      </c>
      <c r="C4" s="126"/>
      <c r="D4" s="126"/>
      <c r="E4" s="126"/>
      <c r="F4" s="126"/>
      <c r="G4" s="126"/>
      <c r="H4" s="126"/>
      <c r="I4" s="131"/>
      <c r="J4" s="138" t="s">
        <v>101</v>
      </c>
      <c r="K4" s="126"/>
      <c r="L4" s="126"/>
      <c r="M4" s="126"/>
      <c r="N4" s="126"/>
      <c r="O4" s="126"/>
      <c r="P4" s="127"/>
      <c r="Q4" s="138" t="s">
        <v>102</v>
      </c>
      <c r="R4" s="126"/>
      <c r="S4" s="126"/>
      <c r="T4" s="126"/>
      <c r="U4" s="126"/>
      <c r="V4" s="126"/>
      <c r="W4" s="126"/>
      <c r="X4" s="126"/>
      <c r="Y4" s="126"/>
      <c r="Z4" s="126"/>
      <c r="AA4" s="131"/>
      <c r="AB4" s="72"/>
    </row>
    <row r="5" spans="1:28" x14ac:dyDescent="0.2">
      <c r="A5" s="76"/>
      <c r="B5" s="136" t="s">
        <v>103</v>
      </c>
      <c r="C5" s="134"/>
      <c r="D5" s="134"/>
      <c r="E5" s="134"/>
      <c r="F5" s="134"/>
      <c r="G5" s="134"/>
      <c r="H5" s="134"/>
      <c r="I5" s="135"/>
      <c r="J5" s="136" t="s">
        <v>119</v>
      </c>
      <c r="K5" s="134"/>
      <c r="L5" s="137"/>
      <c r="M5" s="136" t="s">
        <v>120</v>
      </c>
      <c r="N5" s="135"/>
      <c r="O5" s="136" t="s">
        <v>106</v>
      </c>
      <c r="P5" s="137"/>
      <c r="Q5" s="136" t="s">
        <v>107</v>
      </c>
      <c r="R5" s="134"/>
      <c r="S5" s="134"/>
      <c r="T5" s="135"/>
      <c r="U5" s="136" t="s">
        <v>108</v>
      </c>
      <c r="V5" s="134"/>
      <c r="W5" s="134"/>
      <c r="X5" s="137"/>
      <c r="Y5" s="136" t="s">
        <v>109</v>
      </c>
      <c r="Z5" s="134"/>
      <c r="AA5" s="135"/>
      <c r="AB5" s="72"/>
    </row>
    <row r="6" spans="1:28" x14ac:dyDescent="0.2">
      <c r="A6" s="77" t="s">
        <v>110</v>
      </c>
      <c r="B6" s="77" t="s">
        <v>12</v>
      </c>
      <c r="C6" s="77" t="s">
        <v>16</v>
      </c>
      <c r="D6" s="77" t="s">
        <v>20</v>
      </c>
      <c r="E6" s="77" t="s">
        <v>22</v>
      </c>
      <c r="F6" s="77" t="s">
        <v>26</v>
      </c>
      <c r="G6" s="77" t="s">
        <v>30</v>
      </c>
      <c r="H6" s="77" t="s">
        <v>33</v>
      </c>
      <c r="I6" s="77" t="s">
        <v>36</v>
      </c>
      <c r="J6" s="77" t="s">
        <v>41</v>
      </c>
      <c r="K6" s="77" t="s">
        <v>44</v>
      </c>
      <c r="L6" s="77" t="s">
        <v>47</v>
      </c>
      <c r="M6" s="77" t="s">
        <v>52</v>
      </c>
      <c r="N6" s="77" t="s">
        <v>54</v>
      </c>
      <c r="O6" s="77" t="s">
        <v>58</v>
      </c>
      <c r="P6" s="77" t="s">
        <v>60</v>
      </c>
      <c r="Q6" s="77" t="s">
        <v>67</v>
      </c>
      <c r="R6" s="77" t="s">
        <v>70</v>
      </c>
      <c r="S6" s="77" t="s">
        <v>72</v>
      </c>
      <c r="T6" s="77" t="s">
        <v>75</v>
      </c>
      <c r="U6" s="77" t="s">
        <v>80</v>
      </c>
      <c r="V6" s="77" t="s">
        <v>82</v>
      </c>
      <c r="W6" s="77" t="s">
        <v>84</v>
      </c>
      <c r="X6" s="77" t="s">
        <v>86</v>
      </c>
      <c r="Y6" s="77" t="s">
        <v>89</v>
      </c>
      <c r="Z6" s="77" t="s">
        <v>92</v>
      </c>
      <c r="AA6" s="77" t="s">
        <v>95</v>
      </c>
      <c r="AB6" s="72"/>
    </row>
    <row r="7" spans="1:28" x14ac:dyDescent="0.2">
      <c r="A7" s="78">
        <v>2017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2"/>
    </row>
    <row r="8" spans="1:28" ht="15.75" customHeight="1" x14ac:dyDescent="0.2">
      <c r="A8" s="79" t="s">
        <v>121</v>
      </c>
      <c r="B8" s="80">
        <v>100</v>
      </c>
      <c r="C8" s="81">
        <v>1</v>
      </c>
      <c r="D8" s="80">
        <v>100</v>
      </c>
      <c r="E8" s="80">
        <v>0</v>
      </c>
      <c r="F8" s="80">
        <v>100</v>
      </c>
      <c r="G8" s="80">
        <v>100</v>
      </c>
      <c r="H8" s="80">
        <v>100</v>
      </c>
      <c r="I8" s="80">
        <v>100</v>
      </c>
      <c r="J8" s="80">
        <v>100</v>
      </c>
      <c r="K8" s="80">
        <v>0</v>
      </c>
      <c r="L8" s="80">
        <v>100</v>
      </c>
      <c r="M8" s="80">
        <v>0</v>
      </c>
      <c r="N8" s="80" t="s">
        <v>112</v>
      </c>
      <c r="O8" s="80">
        <v>100</v>
      </c>
      <c r="P8" s="81">
        <f>0.6</f>
        <v>0.6</v>
      </c>
      <c r="Q8" s="80">
        <v>100</v>
      </c>
      <c r="R8" s="80">
        <v>100</v>
      </c>
      <c r="S8" s="80">
        <v>0</v>
      </c>
      <c r="T8" s="81">
        <f>2/3</f>
        <v>0.66666666666666663</v>
      </c>
      <c r="U8" s="80">
        <v>100</v>
      </c>
      <c r="V8" s="80">
        <v>100</v>
      </c>
      <c r="W8" s="80">
        <v>100</v>
      </c>
      <c r="X8" s="80">
        <v>100</v>
      </c>
      <c r="Y8" s="80">
        <v>100</v>
      </c>
      <c r="Z8" s="80">
        <v>100</v>
      </c>
      <c r="AA8" s="80">
        <v>100</v>
      </c>
      <c r="AB8" s="72"/>
    </row>
    <row r="9" spans="1:28" ht="15.75" customHeight="1" x14ac:dyDescent="0.2">
      <c r="A9" s="79" t="s">
        <v>122</v>
      </c>
      <c r="B9" s="80">
        <v>100</v>
      </c>
      <c r="C9" s="81">
        <v>0.57099999999999995</v>
      </c>
      <c r="D9" s="80">
        <v>100</v>
      </c>
      <c r="E9" s="80">
        <v>100</v>
      </c>
      <c r="F9" s="80">
        <v>100</v>
      </c>
      <c r="G9" s="80">
        <v>100</v>
      </c>
      <c r="H9" s="80">
        <v>0</v>
      </c>
      <c r="I9" s="80">
        <v>0</v>
      </c>
      <c r="J9" s="80">
        <v>100</v>
      </c>
      <c r="K9" s="80">
        <v>0</v>
      </c>
      <c r="L9" s="80">
        <v>100</v>
      </c>
      <c r="M9" s="80">
        <v>0</v>
      </c>
      <c r="N9" s="80" t="s">
        <v>112</v>
      </c>
      <c r="O9" s="80">
        <v>100</v>
      </c>
      <c r="P9" s="81">
        <f>42000/112000</f>
        <v>0.375</v>
      </c>
      <c r="Q9" s="80">
        <v>100</v>
      </c>
      <c r="R9" s="80">
        <v>100</v>
      </c>
      <c r="S9" s="80">
        <v>0</v>
      </c>
      <c r="T9" s="81">
        <v>1</v>
      </c>
      <c r="U9" s="80">
        <v>100</v>
      </c>
      <c r="V9" s="80">
        <v>100</v>
      </c>
      <c r="W9" s="80">
        <v>100</v>
      </c>
      <c r="X9" s="80">
        <v>100</v>
      </c>
      <c r="Y9" s="80">
        <v>100</v>
      </c>
      <c r="Z9" s="80">
        <v>100</v>
      </c>
      <c r="AA9" s="80">
        <v>0</v>
      </c>
      <c r="AB9" s="72"/>
    </row>
    <row r="10" spans="1:28" ht="15.75" customHeight="1" x14ac:dyDescent="0.2">
      <c r="A10" s="79" t="s">
        <v>123</v>
      </c>
      <c r="B10" s="80">
        <v>100</v>
      </c>
      <c r="C10" s="81">
        <f>2/5</f>
        <v>0.4</v>
      </c>
      <c r="D10" s="80">
        <v>100</v>
      </c>
      <c r="E10" s="80">
        <v>0</v>
      </c>
      <c r="F10" s="80" t="s">
        <v>112</v>
      </c>
      <c r="G10" s="80">
        <v>100</v>
      </c>
      <c r="H10" s="80">
        <v>100</v>
      </c>
      <c r="I10" s="80">
        <v>0</v>
      </c>
      <c r="J10" s="80">
        <v>100</v>
      </c>
      <c r="K10" s="80">
        <v>0</v>
      </c>
      <c r="L10" s="80">
        <v>100</v>
      </c>
      <c r="M10" s="80">
        <v>0</v>
      </c>
      <c r="N10" s="80" t="s">
        <v>112</v>
      </c>
      <c r="O10" s="80">
        <v>100</v>
      </c>
      <c r="P10" s="80">
        <v>100</v>
      </c>
      <c r="Q10" s="80">
        <v>100</v>
      </c>
      <c r="R10" s="80">
        <v>100</v>
      </c>
      <c r="S10" s="80" t="s">
        <v>112</v>
      </c>
      <c r="T10" s="55">
        <v>0</v>
      </c>
      <c r="U10" s="80">
        <v>100</v>
      </c>
      <c r="V10" s="80">
        <v>100</v>
      </c>
      <c r="W10" s="80">
        <v>100</v>
      </c>
      <c r="X10" s="80">
        <v>100</v>
      </c>
      <c r="Y10" s="80">
        <v>100</v>
      </c>
      <c r="Z10" s="80">
        <v>100</v>
      </c>
      <c r="AA10" s="80">
        <v>100</v>
      </c>
      <c r="AB10" s="72"/>
    </row>
    <row r="11" spans="1:28" ht="15.75" customHeight="1" x14ac:dyDescent="0.2">
      <c r="A11" s="54" t="s">
        <v>124</v>
      </c>
      <c r="B11" s="55">
        <v>100</v>
      </c>
      <c r="C11" s="56">
        <v>0.5</v>
      </c>
      <c r="D11" s="55">
        <v>100</v>
      </c>
      <c r="E11" s="55">
        <v>100</v>
      </c>
      <c r="F11" s="55">
        <v>100</v>
      </c>
      <c r="G11" s="55">
        <v>100</v>
      </c>
      <c r="H11" s="55">
        <v>100</v>
      </c>
      <c r="I11" s="55">
        <v>100</v>
      </c>
      <c r="J11" s="55">
        <v>100</v>
      </c>
      <c r="K11" s="55">
        <v>100</v>
      </c>
      <c r="L11" s="55">
        <v>100</v>
      </c>
      <c r="M11" s="55">
        <v>100</v>
      </c>
      <c r="N11" s="55">
        <v>0</v>
      </c>
      <c r="O11" s="57" t="s">
        <v>112</v>
      </c>
      <c r="P11" s="80">
        <v>100</v>
      </c>
      <c r="Q11" s="80">
        <v>100</v>
      </c>
      <c r="R11" s="55">
        <v>100</v>
      </c>
      <c r="S11" s="55">
        <v>100</v>
      </c>
      <c r="T11" s="55">
        <v>0</v>
      </c>
      <c r="U11" s="55">
        <v>0</v>
      </c>
      <c r="V11" s="55">
        <v>100</v>
      </c>
      <c r="W11" s="55">
        <v>100</v>
      </c>
      <c r="X11" s="55">
        <v>0</v>
      </c>
      <c r="Y11" s="55">
        <v>100</v>
      </c>
      <c r="Z11" s="82">
        <v>100</v>
      </c>
      <c r="AA11" s="82">
        <v>100</v>
      </c>
      <c r="AB11" s="72"/>
    </row>
    <row r="12" spans="1:28" ht="15.75" customHeight="1" x14ac:dyDescent="0.2">
      <c r="A12" s="79" t="s">
        <v>125</v>
      </c>
      <c r="B12" s="80">
        <v>100</v>
      </c>
      <c r="C12" s="81">
        <f>0/3</f>
        <v>0</v>
      </c>
      <c r="D12" s="80">
        <v>100</v>
      </c>
      <c r="E12" s="80">
        <v>0</v>
      </c>
      <c r="F12" s="80" t="s">
        <v>112</v>
      </c>
      <c r="G12" s="80">
        <v>0</v>
      </c>
      <c r="H12" s="80">
        <v>0</v>
      </c>
      <c r="I12" s="80">
        <v>0</v>
      </c>
      <c r="J12" s="80">
        <v>100</v>
      </c>
      <c r="K12" s="80">
        <v>0</v>
      </c>
      <c r="L12" s="80">
        <v>0</v>
      </c>
      <c r="M12" s="80">
        <v>0</v>
      </c>
      <c r="N12" s="80" t="s">
        <v>112</v>
      </c>
      <c r="O12" s="80">
        <v>100</v>
      </c>
      <c r="P12" s="81">
        <v>0.5</v>
      </c>
      <c r="Q12" s="80">
        <v>0</v>
      </c>
      <c r="R12" s="80">
        <v>100</v>
      </c>
      <c r="S12" s="80">
        <v>0</v>
      </c>
      <c r="T12" s="55">
        <v>0</v>
      </c>
      <c r="U12" s="80">
        <v>0</v>
      </c>
      <c r="V12" s="80">
        <v>0</v>
      </c>
      <c r="W12" s="80">
        <v>0</v>
      </c>
      <c r="X12" s="80">
        <v>0</v>
      </c>
      <c r="Y12" s="80">
        <v>100</v>
      </c>
      <c r="Z12" s="80">
        <v>100</v>
      </c>
      <c r="AA12" s="80">
        <v>0</v>
      </c>
      <c r="AB12" s="72"/>
    </row>
    <row r="13" spans="1:28" x14ac:dyDescent="0.2">
      <c r="A13" s="78">
        <v>2018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2"/>
    </row>
    <row r="14" spans="1:28" ht="15.75" customHeight="1" x14ac:dyDescent="0.2">
      <c r="A14" s="79" t="s">
        <v>121</v>
      </c>
      <c r="B14" s="80">
        <v>100</v>
      </c>
      <c r="C14" s="81">
        <f>3/4</f>
        <v>0.75</v>
      </c>
      <c r="D14" s="80">
        <v>100</v>
      </c>
      <c r="E14" s="80">
        <v>100</v>
      </c>
      <c r="F14" s="80">
        <v>100</v>
      </c>
      <c r="G14" s="80">
        <v>100</v>
      </c>
      <c r="H14" s="80">
        <v>100</v>
      </c>
      <c r="I14" s="80">
        <v>100</v>
      </c>
      <c r="J14" s="80">
        <v>100</v>
      </c>
      <c r="K14" s="80">
        <v>0</v>
      </c>
      <c r="L14" s="80">
        <v>100</v>
      </c>
      <c r="M14" s="80">
        <v>0</v>
      </c>
      <c r="N14" s="80" t="s">
        <v>112</v>
      </c>
      <c r="O14" s="80">
        <v>100</v>
      </c>
      <c r="P14" s="81">
        <f>0.6</f>
        <v>0.6</v>
      </c>
      <c r="Q14" s="80">
        <v>100</v>
      </c>
      <c r="R14" s="80">
        <v>100</v>
      </c>
      <c r="S14" s="80">
        <v>0</v>
      </c>
      <c r="T14" s="81">
        <f>2/3</f>
        <v>0.66666666666666663</v>
      </c>
      <c r="U14" s="80">
        <v>100</v>
      </c>
      <c r="V14" s="80">
        <v>100</v>
      </c>
      <c r="W14" s="80">
        <v>100</v>
      </c>
      <c r="X14" s="80">
        <v>100</v>
      </c>
      <c r="Y14" s="80">
        <v>100</v>
      </c>
      <c r="Z14" s="80">
        <v>100</v>
      </c>
      <c r="AA14" s="80">
        <v>100</v>
      </c>
      <c r="AB14" s="72"/>
    </row>
    <row r="15" spans="1:28" ht="15.75" customHeight="1" x14ac:dyDescent="0.2">
      <c r="A15" s="79" t="s">
        <v>122</v>
      </c>
      <c r="B15" s="80">
        <v>100</v>
      </c>
      <c r="C15" s="81">
        <v>0.8</v>
      </c>
      <c r="D15" s="80">
        <v>100</v>
      </c>
      <c r="E15" s="80">
        <v>100</v>
      </c>
      <c r="F15" s="80">
        <v>100</v>
      </c>
      <c r="G15" s="80">
        <v>100</v>
      </c>
      <c r="H15" s="80">
        <v>0</v>
      </c>
      <c r="I15" s="80">
        <v>0</v>
      </c>
      <c r="J15" s="80">
        <v>100</v>
      </c>
      <c r="K15" s="80">
        <v>0</v>
      </c>
      <c r="L15" s="80">
        <v>100</v>
      </c>
      <c r="M15" s="80">
        <v>0</v>
      </c>
      <c r="N15" s="80" t="s">
        <v>112</v>
      </c>
      <c r="O15" s="80">
        <v>100</v>
      </c>
      <c r="P15" s="81">
        <f>72000/112000</f>
        <v>0.6428571428571429</v>
      </c>
      <c r="Q15" s="80">
        <v>100</v>
      </c>
      <c r="R15" s="80">
        <v>100</v>
      </c>
      <c r="S15" s="80">
        <v>0</v>
      </c>
      <c r="T15" s="81">
        <v>1</v>
      </c>
      <c r="U15" s="80">
        <v>100</v>
      </c>
      <c r="V15" s="80">
        <v>100</v>
      </c>
      <c r="W15" s="80">
        <v>100</v>
      </c>
      <c r="X15" s="80">
        <v>100</v>
      </c>
      <c r="Y15" s="80">
        <v>100</v>
      </c>
      <c r="Z15" s="80">
        <v>100</v>
      </c>
      <c r="AA15" s="80">
        <v>0</v>
      </c>
      <c r="AB15" s="72"/>
    </row>
    <row r="16" spans="1:28" ht="15.75" customHeight="1" x14ac:dyDescent="0.2">
      <c r="A16" s="79" t="s">
        <v>123</v>
      </c>
      <c r="B16" s="80">
        <v>100</v>
      </c>
      <c r="C16" s="81">
        <f>2/5</f>
        <v>0.4</v>
      </c>
      <c r="D16" s="80">
        <v>100</v>
      </c>
      <c r="E16" s="80">
        <v>0</v>
      </c>
      <c r="F16" s="80" t="s">
        <v>112</v>
      </c>
      <c r="G16" s="80">
        <v>100</v>
      </c>
      <c r="H16" s="80">
        <v>0</v>
      </c>
      <c r="I16" s="80">
        <v>0</v>
      </c>
      <c r="J16" s="80">
        <v>100</v>
      </c>
      <c r="K16" s="80">
        <v>0</v>
      </c>
      <c r="L16" s="80">
        <v>100</v>
      </c>
      <c r="M16" s="80">
        <v>0</v>
      </c>
      <c r="N16" s="80" t="s">
        <v>112</v>
      </c>
      <c r="O16" s="80">
        <v>100</v>
      </c>
      <c r="P16" s="80">
        <v>100</v>
      </c>
      <c r="Q16" s="80">
        <v>100</v>
      </c>
      <c r="R16" s="80">
        <v>100</v>
      </c>
      <c r="S16" s="80" t="s">
        <v>112</v>
      </c>
      <c r="T16" s="55">
        <v>0</v>
      </c>
      <c r="U16" s="80">
        <v>100</v>
      </c>
      <c r="V16" s="80">
        <v>100</v>
      </c>
      <c r="W16" s="80">
        <v>100</v>
      </c>
      <c r="X16" s="80">
        <v>100</v>
      </c>
      <c r="Y16" s="80">
        <v>100</v>
      </c>
      <c r="Z16" s="80">
        <v>100</v>
      </c>
      <c r="AA16" s="80">
        <v>100</v>
      </c>
      <c r="AB16" s="72"/>
    </row>
    <row r="17" spans="1:28" ht="15.75" customHeight="1" x14ac:dyDescent="0.2">
      <c r="A17" s="54" t="s">
        <v>124</v>
      </c>
      <c r="B17" s="55">
        <v>100</v>
      </c>
      <c r="C17" s="56">
        <v>0.5</v>
      </c>
      <c r="D17" s="55">
        <v>100</v>
      </c>
      <c r="E17" s="55">
        <v>100</v>
      </c>
      <c r="F17" s="55">
        <v>100</v>
      </c>
      <c r="G17" s="55">
        <v>100</v>
      </c>
      <c r="H17" s="55">
        <v>100</v>
      </c>
      <c r="I17" s="55">
        <v>100</v>
      </c>
      <c r="J17" s="55">
        <v>100</v>
      </c>
      <c r="K17" s="55">
        <v>100</v>
      </c>
      <c r="L17" s="55">
        <v>100</v>
      </c>
      <c r="M17" s="55">
        <v>100</v>
      </c>
      <c r="N17" s="55">
        <v>0</v>
      </c>
      <c r="O17" s="57" t="s">
        <v>112</v>
      </c>
      <c r="P17" s="80">
        <v>100</v>
      </c>
      <c r="Q17" s="56">
        <v>1</v>
      </c>
      <c r="R17" s="55">
        <v>100</v>
      </c>
      <c r="S17" s="55">
        <v>100</v>
      </c>
      <c r="T17" s="55">
        <v>0</v>
      </c>
      <c r="U17" s="55">
        <v>0</v>
      </c>
      <c r="V17" s="55">
        <v>100</v>
      </c>
      <c r="W17" s="55">
        <v>100</v>
      </c>
      <c r="X17" s="55">
        <v>0</v>
      </c>
      <c r="Y17" s="55">
        <v>100</v>
      </c>
      <c r="Z17" s="82">
        <v>100</v>
      </c>
      <c r="AA17" s="82">
        <v>100</v>
      </c>
      <c r="AB17" s="72"/>
    </row>
    <row r="18" spans="1:28" ht="15.75" customHeight="1" x14ac:dyDescent="0.2">
      <c r="A18" s="79" t="s">
        <v>125</v>
      </c>
      <c r="B18" s="80">
        <v>100</v>
      </c>
      <c r="C18" s="81">
        <f>0/3</f>
        <v>0</v>
      </c>
      <c r="D18" s="80">
        <v>100</v>
      </c>
      <c r="E18" s="80">
        <v>0</v>
      </c>
      <c r="F18" s="80" t="s">
        <v>112</v>
      </c>
      <c r="G18" s="80">
        <v>0</v>
      </c>
      <c r="H18" s="80">
        <v>0</v>
      </c>
      <c r="I18" s="80">
        <v>0</v>
      </c>
      <c r="J18" s="80">
        <v>100</v>
      </c>
      <c r="K18" s="80">
        <v>0</v>
      </c>
      <c r="L18" s="80">
        <v>100</v>
      </c>
      <c r="M18" s="80">
        <v>0</v>
      </c>
      <c r="N18" s="80" t="s">
        <v>112</v>
      </c>
      <c r="O18" s="80">
        <v>100</v>
      </c>
      <c r="P18" s="81">
        <v>0.5</v>
      </c>
      <c r="Q18" s="80">
        <v>100</v>
      </c>
      <c r="R18" s="80">
        <v>0</v>
      </c>
      <c r="S18" s="80">
        <v>0</v>
      </c>
      <c r="T18" s="55">
        <v>0</v>
      </c>
      <c r="U18" s="80">
        <v>0</v>
      </c>
      <c r="V18" s="80">
        <v>0</v>
      </c>
      <c r="W18" s="80">
        <v>0</v>
      </c>
      <c r="X18" s="80">
        <v>0</v>
      </c>
      <c r="Y18" s="80">
        <v>100</v>
      </c>
      <c r="Z18" s="80">
        <v>100</v>
      </c>
      <c r="AA18" s="80">
        <v>100</v>
      </c>
      <c r="AB18" s="72"/>
    </row>
    <row r="19" spans="1:28" x14ac:dyDescent="0.2">
      <c r="A19" s="78">
        <v>2019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2"/>
    </row>
    <row r="20" spans="1:28" ht="15.75" customHeight="1" x14ac:dyDescent="0.2">
      <c r="A20" s="79" t="s">
        <v>121</v>
      </c>
      <c r="B20" s="80">
        <v>100</v>
      </c>
      <c r="C20" s="81">
        <f t="shared" ref="C20:C21" si="0">4/5</f>
        <v>0.8</v>
      </c>
      <c r="D20" s="80">
        <v>100</v>
      </c>
      <c r="E20" s="80">
        <v>100</v>
      </c>
      <c r="F20" s="80">
        <v>100</v>
      </c>
      <c r="G20" s="80">
        <v>100</v>
      </c>
      <c r="H20" s="80">
        <v>100</v>
      </c>
      <c r="I20" s="80">
        <v>100</v>
      </c>
      <c r="J20" s="80">
        <v>100</v>
      </c>
      <c r="K20" s="80">
        <v>0</v>
      </c>
      <c r="L20" s="80">
        <v>100</v>
      </c>
      <c r="M20" s="80">
        <v>0</v>
      </c>
      <c r="N20" s="80" t="s">
        <v>112</v>
      </c>
      <c r="O20" s="80">
        <v>100</v>
      </c>
      <c r="P20" s="81">
        <f>0.6</f>
        <v>0.6</v>
      </c>
      <c r="Q20" s="80">
        <v>100</v>
      </c>
      <c r="R20" s="80">
        <v>100</v>
      </c>
      <c r="S20" s="80">
        <v>0</v>
      </c>
      <c r="T20" s="81">
        <f>2/3</f>
        <v>0.66666666666666663</v>
      </c>
      <c r="U20" s="80">
        <v>100</v>
      </c>
      <c r="V20" s="80">
        <v>100</v>
      </c>
      <c r="W20" s="80">
        <v>100</v>
      </c>
      <c r="X20" s="80">
        <v>100</v>
      </c>
      <c r="Y20" s="80">
        <v>100</v>
      </c>
      <c r="Z20" s="80">
        <v>100</v>
      </c>
      <c r="AA20" s="80">
        <v>100</v>
      </c>
      <c r="AB20" s="72"/>
    </row>
    <row r="21" spans="1:28" ht="15.75" customHeight="1" x14ac:dyDescent="0.2">
      <c r="A21" s="79" t="s">
        <v>122</v>
      </c>
      <c r="B21" s="80">
        <v>100</v>
      </c>
      <c r="C21" s="81">
        <f t="shared" si="0"/>
        <v>0.8</v>
      </c>
      <c r="D21" s="80">
        <v>100</v>
      </c>
      <c r="E21" s="80">
        <v>100</v>
      </c>
      <c r="F21" s="80">
        <v>100</v>
      </c>
      <c r="G21" s="80">
        <v>100</v>
      </c>
      <c r="H21" s="80">
        <v>0</v>
      </c>
      <c r="I21" s="80">
        <v>0</v>
      </c>
      <c r="J21" s="80">
        <v>100</v>
      </c>
      <c r="K21" s="80">
        <v>0</v>
      </c>
      <c r="L21" s="80">
        <v>100</v>
      </c>
      <c r="M21" s="80">
        <v>0</v>
      </c>
      <c r="N21" s="80" t="s">
        <v>112</v>
      </c>
      <c r="O21" s="80">
        <v>100</v>
      </c>
      <c r="P21" s="81">
        <f>75000/112000</f>
        <v>0.6696428571428571</v>
      </c>
      <c r="Q21" s="80">
        <v>100</v>
      </c>
      <c r="R21" s="80">
        <v>100</v>
      </c>
      <c r="S21" s="80">
        <v>0</v>
      </c>
      <c r="T21" s="81">
        <v>1</v>
      </c>
      <c r="U21" s="80">
        <v>100</v>
      </c>
      <c r="V21" s="80">
        <v>100</v>
      </c>
      <c r="W21" s="80">
        <v>100</v>
      </c>
      <c r="X21" s="80">
        <v>100</v>
      </c>
      <c r="Y21" s="80">
        <v>100</v>
      </c>
      <c r="Z21" s="80">
        <v>100</v>
      </c>
      <c r="AA21" s="80">
        <v>0</v>
      </c>
      <c r="AB21" s="72"/>
    </row>
    <row r="22" spans="1:28" ht="15.75" customHeight="1" x14ac:dyDescent="0.2">
      <c r="A22" s="79" t="s">
        <v>123</v>
      </c>
      <c r="B22" s="80">
        <v>100</v>
      </c>
      <c r="C22" s="81">
        <f>2/5</f>
        <v>0.4</v>
      </c>
      <c r="D22" s="80">
        <v>100</v>
      </c>
      <c r="E22" s="80">
        <v>0</v>
      </c>
      <c r="F22" s="80" t="s">
        <v>112</v>
      </c>
      <c r="G22" s="80">
        <v>100</v>
      </c>
      <c r="H22" s="80">
        <v>0</v>
      </c>
      <c r="I22" s="80">
        <v>0</v>
      </c>
      <c r="J22" s="80">
        <v>100</v>
      </c>
      <c r="K22" s="80">
        <v>0</v>
      </c>
      <c r="L22" s="80">
        <v>100</v>
      </c>
      <c r="M22" s="80">
        <v>0</v>
      </c>
      <c r="N22" s="80" t="s">
        <v>112</v>
      </c>
      <c r="O22" s="80">
        <v>100</v>
      </c>
      <c r="P22" s="80">
        <v>100</v>
      </c>
      <c r="Q22" s="80">
        <v>100</v>
      </c>
      <c r="R22" s="80">
        <v>100</v>
      </c>
      <c r="S22" s="80" t="s">
        <v>112</v>
      </c>
      <c r="T22" s="81">
        <v>0</v>
      </c>
      <c r="U22" s="80">
        <v>100</v>
      </c>
      <c r="V22" s="80">
        <v>100</v>
      </c>
      <c r="W22" s="80">
        <v>100</v>
      </c>
      <c r="X22" s="80">
        <v>100</v>
      </c>
      <c r="Y22" s="80">
        <v>100</v>
      </c>
      <c r="Z22" s="80">
        <v>100</v>
      </c>
      <c r="AA22" s="80">
        <v>100</v>
      </c>
      <c r="AB22" s="72"/>
    </row>
    <row r="23" spans="1:28" ht="14.25" x14ac:dyDescent="0.2">
      <c r="A23" s="54" t="s">
        <v>124</v>
      </c>
      <c r="B23" s="55">
        <v>100</v>
      </c>
      <c r="C23" s="56">
        <v>0.5</v>
      </c>
      <c r="D23" s="55">
        <v>100</v>
      </c>
      <c r="E23" s="55">
        <v>100</v>
      </c>
      <c r="F23" s="55">
        <v>100</v>
      </c>
      <c r="G23" s="55">
        <v>100</v>
      </c>
      <c r="H23" s="55">
        <v>100</v>
      </c>
      <c r="I23" s="55">
        <v>100</v>
      </c>
      <c r="J23" s="55">
        <v>100</v>
      </c>
      <c r="K23" s="55">
        <v>100</v>
      </c>
      <c r="L23" s="55">
        <v>100</v>
      </c>
      <c r="M23" s="55">
        <v>100</v>
      </c>
      <c r="N23" s="55">
        <v>0</v>
      </c>
      <c r="O23" s="57" t="s">
        <v>112</v>
      </c>
      <c r="P23" s="80">
        <v>100</v>
      </c>
      <c r="Q23" s="56">
        <v>1</v>
      </c>
      <c r="R23" s="55">
        <v>100</v>
      </c>
      <c r="S23" s="55">
        <v>100</v>
      </c>
      <c r="T23" s="55">
        <v>0</v>
      </c>
      <c r="U23" s="55">
        <v>0</v>
      </c>
      <c r="V23" s="55">
        <v>100</v>
      </c>
      <c r="W23" s="55">
        <v>100</v>
      </c>
      <c r="X23" s="55">
        <v>0</v>
      </c>
      <c r="Y23" s="55">
        <v>100</v>
      </c>
      <c r="Z23" s="82">
        <v>100</v>
      </c>
      <c r="AA23" s="82">
        <v>100</v>
      </c>
      <c r="AB23" s="72"/>
    </row>
    <row r="24" spans="1:28" ht="15.75" customHeight="1" x14ac:dyDescent="0.2">
      <c r="A24" s="79" t="s">
        <v>125</v>
      </c>
      <c r="B24" s="80">
        <v>100</v>
      </c>
      <c r="C24" s="81">
        <f>0/3</f>
        <v>0</v>
      </c>
      <c r="D24" s="80">
        <v>100</v>
      </c>
      <c r="E24" s="80">
        <v>0</v>
      </c>
      <c r="F24" s="80" t="s">
        <v>112</v>
      </c>
      <c r="G24" s="80">
        <v>0</v>
      </c>
      <c r="H24" s="80">
        <v>0</v>
      </c>
      <c r="I24" s="80">
        <v>0</v>
      </c>
      <c r="J24" s="80">
        <v>100</v>
      </c>
      <c r="K24" s="80">
        <v>0</v>
      </c>
      <c r="L24" s="80">
        <v>100</v>
      </c>
      <c r="M24" s="80">
        <v>0</v>
      </c>
      <c r="N24" s="80" t="s">
        <v>112</v>
      </c>
      <c r="O24" s="80">
        <v>100</v>
      </c>
      <c r="P24" s="81">
        <v>0.5</v>
      </c>
      <c r="Q24" s="80">
        <v>100</v>
      </c>
      <c r="R24" s="80">
        <v>0</v>
      </c>
      <c r="S24" s="80">
        <v>0</v>
      </c>
      <c r="T24" s="81">
        <v>0</v>
      </c>
      <c r="U24" s="80">
        <v>100</v>
      </c>
      <c r="V24" s="80">
        <v>0</v>
      </c>
      <c r="W24" s="80">
        <v>0</v>
      </c>
      <c r="X24" s="80">
        <v>0</v>
      </c>
      <c r="Y24" s="80">
        <v>100</v>
      </c>
      <c r="Z24" s="80">
        <v>100</v>
      </c>
      <c r="AA24" s="80">
        <v>100</v>
      </c>
      <c r="AB24" s="72"/>
    </row>
    <row r="25" spans="1:28" ht="15.75" customHeight="1" x14ac:dyDescent="0.2">
      <c r="A25" s="72"/>
      <c r="B25" s="72"/>
      <c r="C25" s="83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84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.75" customHeight="1" x14ac:dyDescent="0.2">
      <c r="A26" s="125" t="s">
        <v>118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7"/>
    </row>
    <row r="27" spans="1:28" ht="15.75" customHeight="1" x14ac:dyDescent="0.2">
      <c r="A27" s="72"/>
      <c r="B27" s="72"/>
      <c r="C27" s="83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33" customHeight="1" x14ac:dyDescent="0.2">
      <c r="A28" s="73" t="s">
        <v>99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2"/>
    </row>
    <row r="29" spans="1:28" ht="15.75" customHeight="1" x14ac:dyDescent="0.2">
      <c r="A29" s="75"/>
      <c r="B29" s="138" t="s">
        <v>100</v>
      </c>
      <c r="C29" s="126"/>
      <c r="D29" s="126"/>
      <c r="E29" s="126"/>
      <c r="F29" s="126"/>
      <c r="G29" s="126"/>
      <c r="H29" s="126"/>
      <c r="I29" s="131"/>
      <c r="J29" s="138" t="s">
        <v>101</v>
      </c>
      <c r="K29" s="126"/>
      <c r="L29" s="126"/>
      <c r="M29" s="126"/>
      <c r="N29" s="126"/>
      <c r="O29" s="126"/>
      <c r="P29" s="127"/>
      <c r="Q29" s="138" t="s">
        <v>102</v>
      </c>
      <c r="R29" s="126"/>
      <c r="S29" s="126"/>
      <c r="T29" s="126"/>
      <c r="U29" s="126"/>
      <c r="V29" s="126"/>
      <c r="W29" s="126"/>
      <c r="X29" s="126"/>
      <c r="Y29" s="126"/>
      <c r="Z29" s="126"/>
      <c r="AA29" s="131"/>
      <c r="AB29" s="72"/>
    </row>
    <row r="30" spans="1:28" x14ac:dyDescent="0.2">
      <c r="A30" s="76"/>
      <c r="B30" s="136" t="s">
        <v>103</v>
      </c>
      <c r="C30" s="134"/>
      <c r="D30" s="134"/>
      <c r="E30" s="134"/>
      <c r="F30" s="134"/>
      <c r="G30" s="134"/>
      <c r="H30" s="134"/>
      <c r="I30" s="135"/>
      <c r="J30" s="136" t="s">
        <v>119</v>
      </c>
      <c r="K30" s="134"/>
      <c r="L30" s="137"/>
      <c r="M30" s="136" t="s">
        <v>120</v>
      </c>
      <c r="N30" s="135"/>
      <c r="O30" s="136" t="s">
        <v>106</v>
      </c>
      <c r="P30" s="137"/>
      <c r="Q30" s="136" t="s">
        <v>107</v>
      </c>
      <c r="R30" s="134"/>
      <c r="S30" s="134"/>
      <c r="T30" s="135"/>
      <c r="U30" s="136" t="s">
        <v>108</v>
      </c>
      <c r="V30" s="134"/>
      <c r="W30" s="134"/>
      <c r="X30" s="137"/>
      <c r="Y30" s="136" t="s">
        <v>109</v>
      </c>
      <c r="Z30" s="134"/>
      <c r="AA30" s="135"/>
      <c r="AB30" s="72"/>
    </row>
    <row r="31" spans="1:28" x14ac:dyDescent="0.2">
      <c r="A31" s="77" t="s">
        <v>110</v>
      </c>
      <c r="B31" s="77" t="s">
        <v>12</v>
      </c>
      <c r="C31" s="77" t="s">
        <v>16</v>
      </c>
      <c r="D31" s="77" t="s">
        <v>20</v>
      </c>
      <c r="E31" s="77" t="s">
        <v>22</v>
      </c>
      <c r="F31" s="77" t="s">
        <v>26</v>
      </c>
      <c r="G31" s="77" t="s">
        <v>30</v>
      </c>
      <c r="H31" s="77" t="s">
        <v>33</v>
      </c>
      <c r="I31" s="77" t="s">
        <v>36</v>
      </c>
      <c r="J31" s="77" t="s">
        <v>41</v>
      </c>
      <c r="K31" s="77" t="s">
        <v>44</v>
      </c>
      <c r="L31" s="77" t="s">
        <v>47</v>
      </c>
      <c r="M31" s="77" t="s">
        <v>52</v>
      </c>
      <c r="N31" s="77" t="s">
        <v>54</v>
      </c>
      <c r="O31" s="77" t="s">
        <v>58</v>
      </c>
      <c r="P31" s="77" t="s">
        <v>60</v>
      </c>
      <c r="Q31" s="77" t="s">
        <v>67</v>
      </c>
      <c r="R31" s="77" t="s">
        <v>70</v>
      </c>
      <c r="S31" s="77" t="s">
        <v>72</v>
      </c>
      <c r="T31" s="77" t="s">
        <v>75</v>
      </c>
      <c r="U31" s="77" t="s">
        <v>80</v>
      </c>
      <c r="V31" s="77" t="s">
        <v>82</v>
      </c>
      <c r="W31" s="77" t="s">
        <v>84</v>
      </c>
      <c r="X31" s="77" t="s">
        <v>86</v>
      </c>
      <c r="Y31" s="77" t="s">
        <v>89</v>
      </c>
      <c r="Z31" s="77" t="s">
        <v>92</v>
      </c>
      <c r="AA31" s="77" t="s">
        <v>95</v>
      </c>
      <c r="AB31" s="72"/>
    </row>
    <row r="32" spans="1:28" x14ac:dyDescent="0.2">
      <c r="A32" s="78">
        <v>2017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2"/>
    </row>
    <row r="33" spans="1:28" ht="15.75" customHeight="1" x14ac:dyDescent="0.2">
      <c r="A33" s="79" t="s">
        <v>121</v>
      </c>
      <c r="B33" s="80">
        <v>100</v>
      </c>
      <c r="C33" s="80">
        <v>100</v>
      </c>
      <c r="D33" s="80">
        <v>100</v>
      </c>
      <c r="E33" s="80">
        <v>0</v>
      </c>
      <c r="F33" s="80">
        <v>100</v>
      </c>
      <c r="G33" s="80">
        <v>100</v>
      </c>
      <c r="H33" s="80">
        <v>100</v>
      </c>
      <c r="I33" s="80">
        <v>100</v>
      </c>
      <c r="J33" s="80">
        <v>100</v>
      </c>
      <c r="K33" s="80">
        <v>0</v>
      </c>
      <c r="L33" s="80">
        <v>100</v>
      </c>
      <c r="M33" s="80">
        <v>0</v>
      </c>
      <c r="N33" s="80">
        <v>0</v>
      </c>
      <c r="O33" s="80">
        <v>100</v>
      </c>
      <c r="P33" s="80">
        <v>100</v>
      </c>
      <c r="Q33" s="80">
        <v>100</v>
      </c>
      <c r="R33" s="80">
        <v>100</v>
      </c>
      <c r="S33" s="80">
        <v>0</v>
      </c>
      <c r="T33" s="80">
        <v>80</v>
      </c>
      <c r="U33" s="80">
        <v>100</v>
      </c>
      <c r="V33" s="80">
        <v>100</v>
      </c>
      <c r="W33" s="80">
        <v>100</v>
      </c>
      <c r="X33" s="80">
        <v>100</v>
      </c>
      <c r="Y33" s="80">
        <v>100</v>
      </c>
      <c r="Z33" s="80">
        <v>100</v>
      </c>
      <c r="AA33" s="80">
        <v>100</v>
      </c>
      <c r="AB33" s="72"/>
    </row>
    <row r="34" spans="1:28" ht="15.75" customHeight="1" x14ac:dyDescent="0.2">
      <c r="A34" s="79" t="s">
        <v>122</v>
      </c>
      <c r="B34" s="80">
        <v>100</v>
      </c>
      <c r="C34" s="80">
        <v>100</v>
      </c>
      <c r="D34" s="80">
        <v>100</v>
      </c>
      <c r="E34" s="80">
        <v>100</v>
      </c>
      <c r="F34" s="80">
        <v>100</v>
      </c>
      <c r="G34" s="80">
        <v>100</v>
      </c>
      <c r="H34" s="80">
        <v>0</v>
      </c>
      <c r="I34" s="80">
        <v>0</v>
      </c>
      <c r="J34" s="80">
        <v>100</v>
      </c>
      <c r="K34" s="80">
        <v>0</v>
      </c>
      <c r="L34" s="80">
        <v>100</v>
      </c>
      <c r="M34" s="80">
        <v>0</v>
      </c>
      <c r="N34" s="80">
        <v>0</v>
      </c>
      <c r="O34" s="80">
        <v>100</v>
      </c>
      <c r="P34" s="80">
        <v>50</v>
      </c>
      <c r="Q34" s="80">
        <v>100</v>
      </c>
      <c r="R34" s="80">
        <v>100</v>
      </c>
      <c r="S34" s="80">
        <v>0</v>
      </c>
      <c r="T34" s="80">
        <v>100</v>
      </c>
      <c r="U34" s="80">
        <v>100</v>
      </c>
      <c r="V34" s="80">
        <v>100</v>
      </c>
      <c r="W34" s="80">
        <v>100</v>
      </c>
      <c r="X34" s="80">
        <v>100</v>
      </c>
      <c r="Y34" s="80">
        <v>100</v>
      </c>
      <c r="Z34" s="80">
        <v>100</v>
      </c>
      <c r="AA34" s="80">
        <v>0</v>
      </c>
      <c r="AB34" s="72"/>
    </row>
    <row r="35" spans="1:28" ht="15.75" customHeight="1" x14ac:dyDescent="0.2">
      <c r="A35" s="79" t="s">
        <v>123</v>
      </c>
      <c r="B35" s="80">
        <v>100</v>
      </c>
      <c r="C35" s="80">
        <v>0</v>
      </c>
      <c r="D35" s="80">
        <v>100</v>
      </c>
      <c r="E35" s="80">
        <v>0</v>
      </c>
      <c r="F35" s="80">
        <v>0</v>
      </c>
      <c r="G35" s="80">
        <v>100</v>
      </c>
      <c r="H35" s="80">
        <v>100</v>
      </c>
      <c r="I35" s="80">
        <v>0</v>
      </c>
      <c r="J35" s="80">
        <v>100</v>
      </c>
      <c r="K35" s="80">
        <v>0</v>
      </c>
      <c r="L35" s="80">
        <v>100</v>
      </c>
      <c r="M35" s="80">
        <v>0</v>
      </c>
      <c r="N35" s="80">
        <v>0</v>
      </c>
      <c r="O35" s="80">
        <v>100</v>
      </c>
      <c r="P35" s="80">
        <v>100</v>
      </c>
      <c r="Q35" s="80">
        <v>100</v>
      </c>
      <c r="R35" s="80">
        <v>100</v>
      </c>
      <c r="S35" s="80">
        <v>0</v>
      </c>
      <c r="T35" s="55">
        <v>0</v>
      </c>
      <c r="U35" s="80">
        <v>100</v>
      </c>
      <c r="V35" s="80">
        <v>100</v>
      </c>
      <c r="W35" s="80">
        <v>100</v>
      </c>
      <c r="X35" s="80">
        <v>100</v>
      </c>
      <c r="Y35" s="80">
        <v>100</v>
      </c>
      <c r="Z35" s="80">
        <v>100</v>
      </c>
      <c r="AA35" s="80">
        <v>100</v>
      </c>
      <c r="AB35" s="72"/>
    </row>
    <row r="36" spans="1:28" ht="15.75" customHeight="1" x14ac:dyDescent="0.2">
      <c r="A36" s="54" t="s">
        <v>124</v>
      </c>
      <c r="B36" s="55">
        <v>100</v>
      </c>
      <c r="C36" s="80">
        <v>100</v>
      </c>
      <c r="D36" s="55">
        <v>100</v>
      </c>
      <c r="E36" s="55">
        <v>100</v>
      </c>
      <c r="F36" s="55">
        <v>100</v>
      </c>
      <c r="G36" s="55">
        <v>100</v>
      </c>
      <c r="H36" s="55">
        <v>100</v>
      </c>
      <c r="I36" s="55">
        <v>100</v>
      </c>
      <c r="J36" s="55">
        <v>100</v>
      </c>
      <c r="K36" s="55">
        <v>100</v>
      </c>
      <c r="L36" s="55">
        <v>100</v>
      </c>
      <c r="M36" s="55">
        <v>100</v>
      </c>
      <c r="N36" s="55">
        <v>0</v>
      </c>
      <c r="O36" s="57">
        <v>0</v>
      </c>
      <c r="P36" s="80">
        <v>100</v>
      </c>
      <c r="Q36" s="80">
        <v>100</v>
      </c>
      <c r="R36" s="55">
        <v>100</v>
      </c>
      <c r="S36" s="55">
        <v>100</v>
      </c>
      <c r="T36" s="55">
        <v>0</v>
      </c>
      <c r="U36" s="55">
        <v>0</v>
      </c>
      <c r="V36" s="55">
        <v>100</v>
      </c>
      <c r="W36" s="55">
        <v>100</v>
      </c>
      <c r="X36" s="55">
        <v>0</v>
      </c>
      <c r="Y36" s="55">
        <v>100</v>
      </c>
      <c r="Z36" s="82">
        <v>100</v>
      </c>
      <c r="AA36" s="82">
        <v>100</v>
      </c>
      <c r="AB36" s="72"/>
    </row>
    <row r="37" spans="1:28" ht="15.75" customHeight="1" x14ac:dyDescent="0.2">
      <c r="A37" s="79" t="s">
        <v>125</v>
      </c>
      <c r="B37" s="80">
        <v>100</v>
      </c>
      <c r="C37" s="80">
        <v>0</v>
      </c>
      <c r="D37" s="80">
        <v>100</v>
      </c>
      <c r="E37" s="80">
        <v>0</v>
      </c>
      <c r="F37" s="80">
        <v>0</v>
      </c>
      <c r="G37" s="80">
        <v>0</v>
      </c>
      <c r="H37" s="80">
        <v>0</v>
      </c>
      <c r="I37" s="80">
        <v>0</v>
      </c>
      <c r="J37" s="80">
        <v>100</v>
      </c>
      <c r="K37" s="80">
        <v>0</v>
      </c>
      <c r="L37" s="80">
        <v>0</v>
      </c>
      <c r="M37" s="80">
        <v>0</v>
      </c>
      <c r="N37" s="80">
        <v>0</v>
      </c>
      <c r="O37" s="80">
        <v>100</v>
      </c>
      <c r="P37" s="80">
        <v>50</v>
      </c>
      <c r="Q37" s="80">
        <v>0</v>
      </c>
      <c r="R37" s="80">
        <v>100</v>
      </c>
      <c r="S37" s="80">
        <v>0</v>
      </c>
      <c r="T37" s="55">
        <v>0</v>
      </c>
      <c r="U37" s="80">
        <v>0</v>
      </c>
      <c r="V37" s="80">
        <v>0</v>
      </c>
      <c r="W37" s="80">
        <v>0</v>
      </c>
      <c r="X37" s="80">
        <v>0</v>
      </c>
      <c r="Y37" s="80">
        <v>100</v>
      </c>
      <c r="Z37" s="80">
        <v>100</v>
      </c>
      <c r="AA37" s="80">
        <v>0</v>
      </c>
      <c r="AB37" s="72"/>
    </row>
    <row r="38" spans="1:28" x14ac:dyDescent="0.2">
      <c r="A38" s="78">
        <v>2018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2"/>
    </row>
    <row r="39" spans="1:28" ht="15.75" customHeight="1" x14ac:dyDescent="0.2">
      <c r="A39" s="79" t="s">
        <v>121</v>
      </c>
      <c r="B39" s="80">
        <v>100</v>
      </c>
      <c r="C39" s="80">
        <v>100</v>
      </c>
      <c r="D39" s="80">
        <v>100</v>
      </c>
      <c r="E39" s="80">
        <v>100</v>
      </c>
      <c r="F39" s="80">
        <v>100</v>
      </c>
      <c r="G39" s="80">
        <v>100</v>
      </c>
      <c r="H39" s="80">
        <v>100</v>
      </c>
      <c r="I39" s="80">
        <v>100</v>
      </c>
      <c r="J39" s="80">
        <v>100</v>
      </c>
      <c r="K39" s="80">
        <v>0</v>
      </c>
      <c r="L39" s="80">
        <v>100</v>
      </c>
      <c r="M39" s="80">
        <v>0</v>
      </c>
      <c r="N39" s="80">
        <v>0</v>
      </c>
      <c r="O39" s="80">
        <v>100</v>
      </c>
      <c r="P39" s="80">
        <v>100</v>
      </c>
      <c r="Q39" s="80">
        <v>100</v>
      </c>
      <c r="R39" s="80">
        <v>100</v>
      </c>
      <c r="S39" s="80">
        <v>0</v>
      </c>
      <c r="T39" s="80">
        <v>80</v>
      </c>
      <c r="U39" s="80">
        <v>100</v>
      </c>
      <c r="V39" s="80">
        <v>100</v>
      </c>
      <c r="W39" s="80">
        <v>100</v>
      </c>
      <c r="X39" s="80">
        <v>100</v>
      </c>
      <c r="Y39" s="80">
        <v>100</v>
      </c>
      <c r="Z39" s="80">
        <v>100</v>
      </c>
      <c r="AA39" s="80">
        <v>100</v>
      </c>
      <c r="AB39" s="72"/>
    </row>
    <row r="40" spans="1:28" ht="15.75" customHeight="1" x14ac:dyDescent="0.2">
      <c r="A40" s="79" t="s">
        <v>122</v>
      </c>
      <c r="B40" s="80">
        <v>100</v>
      </c>
      <c r="C40" s="80">
        <v>100</v>
      </c>
      <c r="D40" s="80">
        <v>100</v>
      </c>
      <c r="E40" s="80">
        <v>100</v>
      </c>
      <c r="F40" s="80">
        <v>100</v>
      </c>
      <c r="G40" s="80">
        <v>100</v>
      </c>
      <c r="H40" s="80">
        <v>0</v>
      </c>
      <c r="I40" s="80">
        <v>0</v>
      </c>
      <c r="J40" s="80">
        <v>100</v>
      </c>
      <c r="K40" s="80">
        <v>0</v>
      </c>
      <c r="L40" s="80">
        <v>100</v>
      </c>
      <c r="M40" s="80">
        <v>0</v>
      </c>
      <c r="N40" s="80">
        <v>0</v>
      </c>
      <c r="O40" s="80">
        <v>100</v>
      </c>
      <c r="P40" s="80">
        <v>100</v>
      </c>
      <c r="Q40" s="80">
        <v>100</v>
      </c>
      <c r="R40" s="80">
        <v>100</v>
      </c>
      <c r="S40" s="80">
        <v>0</v>
      </c>
      <c r="T40" s="80">
        <v>100</v>
      </c>
      <c r="U40" s="80">
        <v>100</v>
      </c>
      <c r="V40" s="80">
        <v>100</v>
      </c>
      <c r="W40" s="80">
        <v>100</v>
      </c>
      <c r="X40" s="80">
        <v>100</v>
      </c>
      <c r="Y40" s="80">
        <v>100</v>
      </c>
      <c r="Z40" s="80">
        <v>100</v>
      </c>
      <c r="AA40" s="80">
        <v>0</v>
      </c>
      <c r="AB40" s="72"/>
    </row>
    <row r="41" spans="1:28" ht="15.75" customHeight="1" x14ac:dyDescent="0.2">
      <c r="A41" s="79" t="s">
        <v>123</v>
      </c>
      <c r="B41" s="80">
        <v>100</v>
      </c>
      <c r="C41" s="80">
        <v>0</v>
      </c>
      <c r="D41" s="80">
        <v>100</v>
      </c>
      <c r="E41" s="80">
        <v>0</v>
      </c>
      <c r="F41" s="80">
        <v>0</v>
      </c>
      <c r="G41" s="80">
        <v>100</v>
      </c>
      <c r="H41" s="80">
        <v>0</v>
      </c>
      <c r="I41" s="80">
        <v>0</v>
      </c>
      <c r="J41" s="80">
        <v>100</v>
      </c>
      <c r="K41" s="80">
        <v>0</v>
      </c>
      <c r="L41" s="80">
        <v>100</v>
      </c>
      <c r="M41" s="80">
        <v>0</v>
      </c>
      <c r="N41" s="80">
        <v>0</v>
      </c>
      <c r="O41" s="80">
        <v>100</v>
      </c>
      <c r="P41" s="80">
        <v>100</v>
      </c>
      <c r="Q41" s="80">
        <v>100</v>
      </c>
      <c r="R41" s="80">
        <v>100</v>
      </c>
      <c r="S41" s="80">
        <v>0</v>
      </c>
      <c r="T41" s="80">
        <v>0</v>
      </c>
      <c r="U41" s="80">
        <v>100</v>
      </c>
      <c r="V41" s="80">
        <v>100</v>
      </c>
      <c r="W41" s="80">
        <v>100</v>
      </c>
      <c r="X41" s="80">
        <v>100</v>
      </c>
      <c r="Y41" s="80">
        <v>100</v>
      </c>
      <c r="Z41" s="80">
        <v>100</v>
      </c>
      <c r="AA41" s="80">
        <v>100</v>
      </c>
      <c r="AB41" s="72"/>
    </row>
    <row r="42" spans="1:28" ht="15.75" customHeight="1" x14ac:dyDescent="0.2">
      <c r="A42" s="54" t="s">
        <v>124</v>
      </c>
      <c r="B42" s="55">
        <v>100</v>
      </c>
      <c r="C42" s="80">
        <v>100</v>
      </c>
      <c r="D42" s="55">
        <v>100</v>
      </c>
      <c r="E42" s="55">
        <v>100</v>
      </c>
      <c r="F42" s="55">
        <v>100</v>
      </c>
      <c r="G42" s="55">
        <v>100</v>
      </c>
      <c r="H42" s="55">
        <v>100</v>
      </c>
      <c r="I42" s="55">
        <v>100</v>
      </c>
      <c r="J42" s="55">
        <v>100</v>
      </c>
      <c r="K42" s="55">
        <v>100</v>
      </c>
      <c r="L42" s="55">
        <v>100</v>
      </c>
      <c r="M42" s="55">
        <v>100</v>
      </c>
      <c r="N42" s="55">
        <v>0</v>
      </c>
      <c r="O42" s="57">
        <v>0</v>
      </c>
      <c r="P42" s="55">
        <v>100</v>
      </c>
      <c r="Q42" s="80">
        <v>100</v>
      </c>
      <c r="R42" s="55">
        <v>100</v>
      </c>
      <c r="S42" s="55">
        <v>100</v>
      </c>
      <c r="T42" s="55">
        <v>0</v>
      </c>
      <c r="U42" s="55">
        <v>0</v>
      </c>
      <c r="V42" s="55">
        <v>100</v>
      </c>
      <c r="W42" s="55">
        <v>100</v>
      </c>
      <c r="X42" s="55">
        <v>0</v>
      </c>
      <c r="Y42" s="55">
        <v>100</v>
      </c>
      <c r="Z42" s="82">
        <v>100</v>
      </c>
      <c r="AA42" s="82">
        <v>100</v>
      </c>
      <c r="AB42" s="72"/>
    </row>
    <row r="43" spans="1:28" ht="15.75" customHeight="1" x14ac:dyDescent="0.2">
      <c r="A43" s="79" t="s">
        <v>125</v>
      </c>
      <c r="B43" s="80">
        <v>100</v>
      </c>
      <c r="C43" s="80">
        <v>0</v>
      </c>
      <c r="D43" s="80">
        <v>100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100</v>
      </c>
      <c r="K43" s="80">
        <v>0</v>
      </c>
      <c r="L43" s="80">
        <v>100</v>
      </c>
      <c r="M43" s="80">
        <v>0</v>
      </c>
      <c r="N43" s="80">
        <v>0</v>
      </c>
      <c r="O43" s="80">
        <v>100</v>
      </c>
      <c r="P43" s="80">
        <v>50</v>
      </c>
      <c r="Q43" s="80">
        <v>100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100</v>
      </c>
      <c r="Z43" s="80">
        <v>100</v>
      </c>
      <c r="AA43" s="80">
        <v>100</v>
      </c>
      <c r="AB43" s="72"/>
    </row>
    <row r="44" spans="1:28" x14ac:dyDescent="0.2">
      <c r="A44" s="78">
        <v>2019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2"/>
    </row>
    <row r="45" spans="1:28" ht="15.75" customHeight="1" x14ac:dyDescent="0.2">
      <c r="A45" s="79" t="s">
        <v>121</v>
      </c>
      <c r="B45" s="80">
        <v>100</v>
      </c>
      <c r="C45" s="80">
        <v>100</v>
      </c>
      <c r="D45" s="80">
        <v>100</v>
      </c>
      <c r="E45" s="80">
        <v>100</v>
      </c>
      <c r="F45" s="80">
        <v>100</v>
      </c>
      <c r="G45" s="80">
        <v>100</v>
      </c>
      <c r="H45" s="80">
        <v>100</v>
      </c>
      <c r="I45" s="80">
        <v>100</v>
      </c>
      <c r="J45" s="80">
        <v>100</v>
      </c>
      <c r="K45" s="80">
        <v>0</v>
      </c>
      <c r="L45" s="80">
        <v>100</v>
      </c>
      <c r="M45" s="80">
        <v>0</v>
      </c>
      <c r="N45" s="80">
        <v>0</v>
      </c>
      <c r="O45" s="80">
        <v>100</v>
      </c>
      <c r="P45" s="80">
        <v>100</v>
      </c>
      <c r="Q45" s="80">
        <v>100</v>
      </c>
      <c r="R45" s="80">
        <v>100</v>
      </c>
      <c r="S45" s="80">
        <v>0</v>
      </c>
      <c r="T45" s="80">
        <v>80</v>
      </c>
      <c r="U45" s="80">
        <v>100</v>
      </c>
      <c r="V45" s="80">
        <v>100</v>
      </c>
      <c r="W45" s="80">
        <v>100</v>
      </c>
      <c r="X45" s="80">
        <v>100</v>
      </c>
      <c r="Y45" s="80">
        <v>100</v>
      </c>
      <c r="Z45" s="80">
        <v>100</v>
      </c>
      <c r="AA45" s="80">
        <v>100</v>
      </c>
      <c r="AB45" s="72"/>
    </row>
    <row r="46" spans="1:28" ht="15.75" customHeight="1" x14ac:dyDescent="0.2">
      <c r="A46" s="79" t="s">
        <v>122</v>
      </c>
      <c r="B46" s="80">
        <v>100</v>
      </c>
      <c r="C46" s="80">
        <v>100</v>
      </c>
      <c r="D46" s="80">
        <v>100</v>
      </c>
      <c r="E46" s="80">
        <v>100</v>
      </c>
      <c r="F46" s="80">
        <v>100</v>
      </c>
      <c r="G46" s="80">
        <v>100</v>
      </c>
      <c r="H46" s="80">
        <v>0</v>
      </c>
      <c r="I46" s="80">
        <v>0</v>
      </c>
      <c r="J46" s="80">
        <v>100</v>
      </c>
      <c r="K46" s="80">
        <v>0</v>
      </c>
      <c r="L46" s="80">
        <v>100</v>
      </c>
      <c r="M46" s="80">
        <v>0</v>
      </c>
      <c r="N46" s="80">
        <v>0</v>
      </c>
      <c r="O46" s="80">
        <v>100</v>
      </c>
      <c r="P46" s="80">
        <v>100</v>
      </c>
      <c r="Q46" s="80">
        <v>100</v>
      </c>
      <c r="R46" s="80">
        <v>100</v>
      </c>
      <c r="S46" s="80">
        <v>0</v>
      </c>
      <c r="T46" s="80">
        <v>100</v>
      </c>
      <c r="U46" s="80">
        <v>100</v>
      </c>
      <c r="V46" s="80">
        <v>100</v>
      </c>
      <c r="W46" s="80">
        <v>100</v>
      </c>
      <c r="X46" s="80">
        <v>100</v>
      </c>
      <c r="Y46" s="80">
        <v>100</v>
      </c>
      <c r="Z46" s="80">
        <v>100</v>
      </c>
      <c r="AA46" s="80">
        <v>0</v>
      </c>
      <c r="AB46" s="72"/>
    </row>
    <row r="47" spans="1:28" ht="15.75" customHeight="1" x14ac:dyDescent="0.2">
      <c r="A47" s="79" t="s">
        <v>123</v>
      </c>
      <c r="B47" s="80">
        <v>100</v>
      </c>
      <c r="C47" s="80">
        <v>0</v>
      </c>
      <c r="D47" s="80">
        <v>100</v>
      </c>
      <c r="E47" s="80">
        <v>0</v>
      </c>
      <c r="F47" s="80">
        <v>0</v>
      </c>
      <c r="G47" s="80">
        <v>100</v>
      </c>
      <c r="H47" s="80">
        <v>0</v>
      </c>
      <c r="I47" s="80">
        <v>0</v>
      </c>
      <c r="J47" s="80">
        <v>100</v>
      </c>
      <c r="K47" s="80">
        <v>0</v>
      </c>
      <c r="L47" s="80">
        <v>100</v>
      </c>
      <c r="M47" s="80">
        <v>0</v>
      </c>
      <c r="N47" s="80">
        <v>0</v>
      </c>
      <c r="O47" s="80">
        <v>100</v>
      </c>
      <c r="P47" s="80">
        <v>100</v>
      </c>
      <c r="Q47" s="80">
        <v>100</v>
      </c>
      <c r="R47" s="80">
        <v>100</v>
      </c>
      <c r="S47" s="80">
        <v>0</v>
      </c>
      <c r="T47" s="80">
        <v>0</v>
      </c>
      <c r="U47" s="80">
        <v>100</v>
      </c>
      <c r="V47" s="80">
        <v>100</v>
      </c>
      <c r="W47" s="80">
        <v>100</v>
      </c>
      <c r="X47" s="80">
        <v>100</v>
      </c>
      <c r="Y47" s="80">
        <v>100</v>
      </c>
      <c r="Z47" s="80">
        <v>100</v>
      </c>
      <c r="AA47" s="80">
        <v>100</v>
      </c>
      <c r="AB47" s="72"/>
    </row>
    <row r="48" spans="1:28" ht="14.25" x14ac:dyDescent="0.2">
      <c r="A48" s="54" t="s">
        <v>124</v>
      </c>
      <c r="B48" s="55">
        <v>100</v>
      </c>
      <c r="C48" s="80">
        <v>100</v>
      </c>
      <c r="D48" s="55">
        <v>100</v>
      </c>
      <c r="E48" s="55">
        <v>100</v>
      </c>
      <c r="F48" s="55">
        <v>100</v>
      </c>
      <c r="G48" s="55">
        <v>100</v>
      </c>
      <c r="H48" s="55">
        <v>100</v>
      </c>
      <c r="I48" s="55">
        <v>100</v>
      </c>
      <c r="J48" s="55">
        <v>100</v>
      </c>
      <c r="K48" s="55">
        <v>100</v>
      </c>
      <c r="L48" s="55">
        <v>100</v>
      </c>
      <c r="M48" s="55">
        <v>100</v>
      </c>
      <c r="N48" s="55">
        <v>0</v>
      </c>
      <c r="O48" s="57">
        <v>0</v>
      </c>
      <c r="P48" s="55">
        <v>100</v>
      </c>
      <c r="Q48" s="80">
        <v>100</v>
      </c>
      <c r="R48" s="55">
        <v>100</v>
      </c>
      <c r="S48" s="55">
        <v>100</v>
      </c>
      <c r="T48" s="55">
        <v>0</v>
      </c>
      <c r="U48" s="55">
        <v>0</v>
      </c>
      <c r="V48" s="55">
        <v>100</v>
      </c>
      <c r="W48" s="55">
        <v>100</v>
      </c>
      <c r="X48" s="55">
        <v>0</v>
      </c>
      <c r="Y48" s="55">
        <v>100</v>
      </c>
      <c r="Z48" s="82">
        <v>100</v>
      </c>
      <c r="AA48" s="82">
        <v>100</v>
      </c>
      <c r="AB48" s="72"/>
    </row>
    <row r="49" spans="1:28" ht="15.75" customHeight="1" x14ac:dyDescent="0.2">
      <c r="A49" s="79" t="s">
        <v>125</v>
      </c>
      <c r="B49" s="80">
        <v>100</v>
      </c>
      <c r="C49" s="80">
        <v>0</v>
      </c>
      <c r="D49" s="80">
        <v>100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100</v>
      </c>
      <c r="K49" s="80">
        <v>0</v>
      </c>
      <c r="L49" s="80">
        <v>100</v>
      </c>
      <c r="M49" s="80">
        <v>0</v>
      </c>
      <c r="N49" s="80">
        <v>0</v>
      </c>
      <c r="O49" s="80">
        <v>100</v>
      </c>
      <c r="P49" s="80">
        <v>50</v>
      </c>
      <c r="Q49" s="80">
        <v>100</v>
      </c>
      <c r="R49" s="80">
        <v>0</v>
      </c>
      <c r="S49" s="80">
        <v>0</v>
      </c>
      <c r="T49" s="80">
        <v>0</v>
      </c>
      <c r="U49" s="80">
        <v>100</v>
      </c>
      <c r="V49" s="80">
        <v>0</v>
      </c>
      <c r="W49" s="80">
        <v>0</v>
      </c>
      <c r="X49" s="80">
        <v>0</v>
      </c>
      <c r="Y49" s="80">
        <v>100</v>
      </c>
      <c r="Z49" s="80">
        <v>100</v>
      </c>
      <c r="AA49" s="80">
        <v>100</v>
      </c>
      <c r="AB49" s="72"/>
    </row>
    <row r="50" spans="1:28" ht="15.75" customHeight="1" x14ac:dyDescent="0.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.75" customHeight="1" x14ac:dyDescent="0.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.75" customHeight="1" x14ac:dyDescent="0.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.75" customHeight="1" x14ac:dyDescent="0.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.75" customHeight="1" x14ac:dyDescent="0.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.75" customHeight="1" x14ac:dyDescent="0.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.75" customHeight="1" x14ac:dyDescent="0.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.75" customHeight="1" x14ac:dyDescent="0.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.75" customHeight="1" x14ac:dyDescent="0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.75" customHeight="1" x14ac:dyDescent="0.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.75" customHeigh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.75" customHeight="1" x14ac:dyDescent="0.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.75" customHeight="1" x14ac:dyDescent="0.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.75" customHeight="1" x14ac:dyDescent="0.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.75" customHeight="1" x14ac:dyDescent="0.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.75" customHeight="1" x14ac:dyDescent="0.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.75" customHeight="1" x14ac:dyDescent="0.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.75" customHeight="1" x14ac:dyDescent="0.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.75" customHeight="1" x14ac:dyDescent="0.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.75" customHeight="1" x14ac:dyDescent="0.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.75" customHeight="1" x14ac:dyDescent="0.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.75" customHeight="1" x14ac:dyDescent="0.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.75" customHeight="1" x14ac:dyDescent="0.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.75" customHeight="1" x14ac:dyDescent="0.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.75" customHeight="1" x14ac:dyDescent="0.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.75" customHeight="1" x14ac:dyDescent="0.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.75" customHeight="1" x14ac:dyDescent="0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.75" customHeight="1" x14ac:dyDescent="0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.75" customHeight="1" x14ac:dyDescent="0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.75" customHeight="1" x14ac:dyDescent="0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.75" customHeight="1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.75" customHeight="1" x14ac:dyDescent="0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spans="1:28" ht="15.7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spans="1:28" ht="15.75" customHeight="1" x14ac:dyDescent="0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spans="1:28" ht="15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spans="1:28" ht="15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spans="1:28" ht="15.75" customHeight="1" x14ac:dyDescent="0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spans="1:28" ht="15.75" customHeight="1" x14ac:dyDescent="0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spans="1:28" ht="15.75" customHeight="1" x14ac:dyDescent="0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spans="1:28" ht="15.75" customHeight="1" x14ac:dyDescent="0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spans="1:28" ht="15.75" customHeight="1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spans="1:28" ht="15.75" customHeight="1" x14ac:dyDescent="0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spans="1:28" ht="15.75" customHeight="1" x14ac:dyDescent="0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spans="1:28" ht="15.75" customHeight="1" x14ac:dyDescent="0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spans="1:28" ht="15.75" customHeight="1" x14ac:dyDescent="0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spans="1:28" ht="15.75" customHeight="1" x14ac:dyDescent="0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spans="1:28" ht="15.75" customHeight="1" x14ac:dyDescent="0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spans="1:28" ht="15.75" customHeight="1" x14ac:dyDescent="0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spans="1:28" ht="15.75" customHeight="1" x14ac:dyDescent="0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spans="1:28" ht="15.75" customHeight="1" x14ac:dyDescent="0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spans="1:28" ht="15.75" customHeight="1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spans="1:28" ht="15.75" customHeight="1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spans="1:28" ht="15.75" customHeight="1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spans="1:28" ht="15.75" customHeight="1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spans="1:28" ht="15.75" customHeight="1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spans="1:28" ht="15.75" customHeight="1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spans="1:28" ht="15.75" customHeight="1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spans="1:28" ht="15.75" customHeight="1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spans="1:28" ht="15.75" customHeight="1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spans="1:28" ht="15.75" customHeight="1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spans="1:28" ht="15.75" customHeight="1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spans="1:28" ht="15.75" customHeight="1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spans="1:28" ht="15.75" customHeight="1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spans="1:28" ht="15.75" customHeight="1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spans="1:28" ht="15.75" customHeight="1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spans="1:28" ht="15.75" customHeight="1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spans="1:28" ht="15.75" customHeight="1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spans="1:28" ht="15.75" customHeight="1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spans="1:28" ht="15.75" customHeight="1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spans="1:28" ht="15.75" customHeight="1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spans="1:28" ht="15.75" customHeight="1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spans="1:28" ht="15.75" customHeight="1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spans="1:28" ht="15.75" customHeight="1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spans="1:28" ht="15.75" customHeight="1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spans="1:28" ht="15.75" customHeight="1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spans="1:28" ht="15.75" customHeight="1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spans="1:28" ht="15.75" customHeight="1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spans="1:28" ht="15.75" customHeight="1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spans="1:28" ht="15.75" customHeight="1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spans="1:28" ht="15.75" customHeight="1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spans="1:28" ht="15.75" customHeight="1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spans="1:28" ht="15.75" customHeight="1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spans="1:28" ht="15.75" customHeight="1" x14ac:dyDescent="0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spans="1:28" ht="15.75" customHeight="1" x14ac:dyDescent="0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spans="1:28" ht="15.75" customHeight="1" x14ac:dyDescent="0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spans="1:28" ht="15.75" customHeight="1" x14ac:dyDescent="0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spans="1:28" ht="15.75" customHeight="1" x14ac:dyDescent="0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spans="1:28" ht="15.75" customHeight="1" x14ac:dyDescent="0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spans="1:28" ht="15.75" customHeight="1" x14ac:dyDescent="0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spans="1:28" ht="15.75" customHeight="1" x14ac:dyDescent="0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spans="1:28" ht="15.75" customHeight="1" x14ac:dyDescent="0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spans="1:28" ht="15.75" customHeight="1" x14ac:dyDescent="0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spans="1:28" ht="15.75" customHeight="1" x14ac:dyDescent="0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spans="1:28" ht="15.75" customHeight="1" x14ac:dyDescent="0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  <row r="144" spans="1:28" ht="15.75" customHeight="1" x14ac:dyDescent="0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 spans="1:28" ht="15.75" customHeight="1" x14ac:dyDescent="0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</row>
    <row r="146" spans="1:28" ht="15.75" customHeight="1" x14ac:dyDescent="0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 spans="1:28" ht="15.75" customHeight="1" x14ac:dyDescent="0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</row>
    <row r="148" spans="1:28" ht="15.75" customHeight="1" x14ac:dyDescent="0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 spans="1:28" ht="15.75" customHeight="1" x14ac:dyDescent="0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</row>
    <row r="150" spans="1:28" ht="15.75" customHeight="1" x14ac:dyDescent="0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</row>
    <row r="151" spans="1:28" ht="15.75" customHeight="1" x14ac:dyDescent="0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</row>
    <row r="152" spans="1:28" ht="15.75" customHeight="1" x14ac:dyDescent="0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</row>
    <row r="153" spans="1:28" ht="15.75" customHeight="1" x14ac:dyDescent="0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</row>
    <row r="154" spans="1:28" ht="15.75" customHeight="1" x14ac:dyDescent="0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</row>
    <row r="155" spans="1:28" ht="15.75" customHeight="1" x14ac:dyDescent="0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</row>
    <row r="156" spans="1:28" ht="15.75" customHeight="1" x14ac:dyDescent="0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</row>
    <row r="157" spans="1:28" ht="15.75" customHeight="1" x14ac:dyDescent="0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</row>
    <row r="158" spans="1:28" ht="15.75" customHeight="1" x14ac:dyDescent="0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</row>
    <row r="159" spans="1:28" ht="15.75" customHeight="1" x14ac:dyDescent="0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</row>
    <row r="160" spans="1:28" ht="15.75" customHeight="1" x14ac:dyDescent="0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 spans="1:28" ht="15.75" customHeight="1" x14ac:dyDescent="0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</row>
    <row r="162" spans="1:28" ht="15.75" customHeight="1" x14ac:dyDescent="0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 spans="1:28" ht="15.75" customHeight="1" x14ac:dyDescent="0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</row>
    <row r="164" spans="1:28" ht="15.75" customHeight="1" x14ac:dyDescent="0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5.75" customHeight="1" x14ac:dyDescent="0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5.75" customHeight="1" x14ac:dyDescent="0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5.75" customHeight="1" x14ac:dyDescent="0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spans="1:28" ht="15.75" customHeight="1" x14ac:dyDescent="0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5.75" customHeight="1" x14ac:dyDescent="0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spans="1:28" ht="15.75" customHeight="1" x14ac:dyDescent="0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5.75" customHeight="1" x14ac:dyDescent="0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</row>
    <row r="172" spans="1:28" ht="15.75" customHeight="1" x14ac:dyDescent="0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</row>
    <row r="173" spans="1:28" ht="15.75" customHeight="1" x14ac:dyDescent="0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</row>
    <row r="174" spans="1:28" ht="15.75" customHeight="1" x14ac:dyDescent="0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</row>
    <row r="175" spans="1:28" ht="15.75" customHeight="1" x14ac:dyDescent="0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</row>
    <row r="176" spans="1:28" ht="15.75" customHeight="1" x14ac:dyDescent="0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</row>
    <row r="177" spans="1:28" ht="15.75" customHeight="1" x14ac:dyDescent="0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</row>
    <row r="178" spans="1:28" ht="15.75" customHeight="1" x14ac:dyDescent="0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5.75" customHeight="1" x14ac:dyDescent="0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</row>
    <row r="180" spans="1:28" ht="15.75" customHeight="1" x14ac:dyDescent="0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5.75" customHeight="1" x14ac:dyDescent="0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</row>
    <row r="182" spans="1:28" ht="15.75" customHeight="1" x14ac:dyDescent="0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5.75" customHeight="1" x14ac:dyDescent="0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</row>
    <row r="184" spans="1:28" ht="15.75" customHeight="1" x14ac:dyDescent="0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</row>
    <row r="185" spans="1:28" ht="15.75" customHeight="1" x14ac:dyDescent="0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</row>
    <row r="186" spans="1:28" ht="15.75" customHeight="1" x14ac:dyDescent="0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</row>
    <row r="187" spans="1:28" ht="15.75" customHeight="1" x14ac:dyDescent="0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</row>
    <row r="188" spans="1:28" ht="15.75" customHeight="1" x14ac:dyDescent="0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</row>
    <row r="189" spans="1:28" ht="15.75" customHeight="1" x14ac:dyDescent="0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</row>
    <row r="190" spans="1:28" ht="15.75" customHeight="1" x14ac:dyDescent="0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5.75" customHeight="1" x14ac:dyDescent="0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</row>
    <row r="192" spans="1:28" ht="15.75" customHeight="1" x14ac:dyDescent="0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5.75" customHeight="1" x14ac:dyDescent="0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</row>
    <row r="194" spans="1:28" ht="15.75" customHeight="1" x14ac:dyDescent="0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5.75" customHeight="1" x14ac:dyDescent="0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</row>
    <row r="196" spans="1:28" ht="15.75" customHeight="1" x14ac:dyDescent="0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5.75" customHeight="1" x14ac:dyDescent="0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</row>
    <row r="198" spans="1:28" ht="15.75" customHeight="1" x14ac:dyDescent="0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</row>
    <row r="199" spans="1:28" ht="15.75" customHeight="1" x14ac:dyDescent="0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</row>
    <row r="200" spans="1:28" ht="15.75" customHeight="1" x14ac:dyDescent="0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</row>
    <row r="201" spans="1:28" ht="15.75" customHeight="1" x14ac:dyDescent="0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</row>
    <row r="202" spans="1:28" ht="15.75" customHeight="1" x14ac:dyDescent="0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</row>
    <row r="203" spans="1:28" ht="15.75" customHeight="1" x14ac:dyDescent="0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</row>
    <row r="204" spans="1:28" ht="15.75" customHeight="1" x14ac:dyDescent="0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</row>
    <row r="205" spans="1:28" ht="15.75" customHeight="1" x14ac:dyDescent="0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</row>
    <row r="206" spans="1:28" ht="15.75" customHeight="1" x14ac:dyDescent="0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</row>
    <row r="207" spans="1:28" ht="15.75" customHeight="1" x14ac:dyDescent="0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</row>
    <row r="208" spans="1:28" ht="15.75" customHeight="1" x14ac:dyDescent="0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</row>
    <row r="209" spans="1:28" ht="15.75" customHeight="1" x14ac:dyDescent="0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</row>
    <row r="210" spans="1:28" ht="15.75" customHeight="1" x14ac:dyDescent="0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</row>
    <row r="211" spans="1:28" ht="15.75" customHeight="1" x14ac:dyDescent="0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</row>
    <row r="212" spans="1:28" ht="15.75" customHeight="1" x14ac:dyDescent="0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</row>
    <row r="213" spans="1:28" ht="15.75" customHeight="1" x14ac:dyDescent="0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</row>
    <row r="214" spans="1:28" ht="15.75" customHeight="1" x14ac:dyDescent="0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</row>
    <row r="215" spans="1:28" ht="15.75" customHeight="1" x14ac:dyDescent="0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</row>
    <row r="216" spans="1:28" ht="15.75" customHeight="1" x14ac:dyDescent="0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</row>
    <row r="217" spans="1:28" ht="15.75" customHeight="1" x14ac:dyDescent="0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</row>
    <row r="218" spans="1:28" ht="15.75" customHeight="1" x14ac:dyDescent="0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</row>
    <row r="219" spans="1:28" ht="15.75" customHeight="1" x14ac:dyDescent="0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</row>
    <row r="220" spans="1:28" ht="15.75" customHeight="1" x14ac:dyDescent="0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</row>
    <row r="221" spans="1:28" ht="15.75" customHeight="1" x14ac:dyDescent="0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</row>
    <row r="222" spans="1:28" ht="15.75" customHeight="1" x14ac:dyDescent="0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</row>
    <row r="223" spans="1:28" ht="15.75" customHeight="1" x14ac:dyDescent="0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</row>
    <row r="224" spans="1:28" ht="15.75" customHeight="1" x14ac:dyDescent="0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</row>
    <row r="225" spans="1:28" ht="15.75" customHeight="1" x14ac:dyDescent="0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</row>
    <row r="226" spans="1:28" ht="15.75" customHeight="1" x14ac:dyDescent="0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</row>
    <row r="227" spans="1:28" ht="15.75" customHeight="1" x14ac:dyDescent="0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</row>
    <row r="228" spans="1:28" ht="15.75" customHeight="1" x14ac:dyDescent="0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</row>
    <row r="229" spans="1:28" ht="15.75" customHeight="1" x14ac:dyDescent="0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</row>
    <row r="230" spans="1:28" ht="15.75" customHeight="1" x14ac:dyDescent="0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</row>
    <row r="231" spans="1:28" ht="15.75" customHeight="1" x14ac:dyDescent="0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</row>
    <row r="232" spans="1:28" ht="15.75" customHeight="1" x14ac:dyDescent="0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</row>
    <row r="233" spans="1:28" ht="15.75" customHeight="1" x14ac:dyDescent="0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</row>
    <row r="234" spans="1:28" ht="15.75" customHeight="1" x14ac:dyDescent="0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</row>
    <row r="235" spans="1:28" ht="15.75" customHeight="1" x14ac:dyDescent="0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</row>
    <row r="236" spans="1:28" ht="15.75" customHeight="1" x14ac:dyDescent="0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</row>
    <row r="237" spans="1:28" ht="15.75" customHeight="1" x14ac:dyDescent="0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</row>
    <row r="238" spans="1:28" ht="15.75" customHeight="1" x14ac:dyDescent="0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</row>
    <row r="239" spans="1:28" ht="15.75" customHeight="1" x14ac:dyDescent="0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</row>
    <row r="240" spans="1:28" ht="15.75" customHeight="1" x14ac:dyDescent="0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</row>
    <row r="241" spans="1:28" ht="15.75" customHeight="1" x14ac:dyDescent="0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</row>
    <row r="242" spans="1:28" ht="15.75" customHeight="1" x14ac:dyDescent="0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</row>
    <row r="243" spans="1:28" ht="15.75" customHeight="1" x14ac:dyDescent="0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</row>
    <row r="244" spans="1:28" ht="15.75" customHeight="1" x14ac:dyDescent="0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</row>
    <row r="245" spans="1:28" ht="15.75" customHeight="1" x14ac:dyDescent="0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</row>
    <row r="246" spans="1:28" ht="15.75" customHeight="1" x14ac:dyDescent="0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</row>
    <row r="247" spans="1:28" ht="15.75" customHeight="1" x14ac:dyDescent="0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</row>
    <row r="248" spans="1:28" ht="15.75" customHeight="1" x14ac:dyDescent="0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</row>
    <row r="249" spans="1:28" ht="15.75" customHeight="1" x14ac:dyDescent="0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</row>
    <row r="250" spans="1:28" ht="15.75" customHeight="1" x14ac:dyDescent="0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</row>
    <row r="251" spans="1:28" ht="15.75" customHeight="1" x14ac:dyDescent="0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</row>
    <row r="252" spans="1:28" ht="15.75" customHeight="1" x14ac:dyDescent="0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</row>
    <row r="253" spans="1:28" ht="15.75" customHeight="1" x14ac:dyDescent="0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</row>
    <row r="254" spans="1:28" ht="15.75" customHeight="1" x14ac:dyDescent="0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</row>
    <row r="255" spans="1:28" ht="15.75" customHeight="1" x14ac:dyDescent="0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</row>
    <row r="256" spans="1:28" ht="15.75" customHeight="1" x14ac:dyDescent="0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</row>
    <row r="257" spans="1:28" ht="15.75" customHeight="1" x14ac:dyDescent="0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</row>
    <row r="258" spans="1:28" ht="15.75" customHeight="1" x14ac:dyDescent="0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</row>
    <row r="259" spans="1:28" ht="15.75" customHeight="1" x14ac:dyDescent="0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</row>
    <row r="260" spans="1:28" ht="15.75" customHeight="1" x14ac:dyDescent="0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</row>
    <row r="261" spans="1:28" ht="15.75" customHeight="1" x14ac:dyDescent="0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</row>
    <row r="262" spans="1:28" ht="15.75" customHeight="1" x14ac:dyDescent="0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</row>
    <row r="263" spans="1:28" ht="15.75" customHeight="1" x14ac:dyDescent="0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</row>
    <row r="264" spans="1:28" ht="15.75" customHeight="1" x14ac:dyDescent="0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</row>
    <row r="265" spans="1:28" ht="15.75" customHeight="1" x14ac:dyDescent="0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</row>
    <row r="266" spans="1:28" ht="15.75" customHeight="1" x14ac:dyDescent="0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</row>
    <row r="267" spans="1:28" ht="15.75" customHeight="1" x14ac:dyDescent="0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</row>
    <row r="268" spans="1:28" ht="15.75" customHeight="1" x14ac:dyDescent="0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</row>
    <row r="269" spans="1:28" ht="15.75" customHeight="1" x14ac:dyDescent="0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</row>
    <row r="270" spans="1:28" ht="15.75" customHeight="1" x14ac:dyDescent="0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</row>
    <row r="271" spans="1:28" ht="15.75" customHeight="1" x14ac:dyDescent="0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</row>
    <row r="272" spans="1:28" ht="15.75" customHeight="1" x14ac:dyDescent="0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</row>
    <row r="273" spans="1:28" ht="15.75" customHeight="1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</row>
    <row r="274" spans="1:28" ht="15.75" customHeight="1" x14ac:dyDescent="0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</row>
    <row r="275" spans="1:28" ht="15.75" customHeight="1" x14ac:dyDescent="0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</row>
    <row r="276" spans="1:28" ht="15.75" customHeight="1" x14ac:dyDescent="0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</row>
    <row r="277" spans="1:28" ht="15.75" customHeight="1" x14ac:dyDescent="0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</row>
    <row r="278" spans="1:28" ht="15.75" customHeight="1" x14ac:dyDescent="0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</row>
    <row r="279" spans="1:28" ht="15.75" customHeight="1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</row>
    <row r="280" spans="1:28" ht="15.75" customHeight="1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</row>
    <row r="281" spans="1:28" ht="15.75" customHeight="1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</row>
    <row r="282" spans="1:28" ht="15.75" customHeight="1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</row>
    <row r="283" spans="1:28" ht="15.75" customHeight="1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</row>
    <row r="284" spans="1:28" ht="15.75" customHeight="1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</row>
    <row r="285" spans="1:28" ht="15.75" customHeight="1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</row>
    <row r="286" spans="1:28" ht="15.75" customHeight="1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</row>
    <row r="287" spans="1:28" ht="15.75" customHeight="1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</row>
    <row r="288" spans="1:28" ht="15.75" customHeight="1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</row>
    <row r="289" spans="1:28" ht="15.75" customHeight="1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</row>
    <row r="290" spans="1:28" ht="15.75" customHeight="1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</row>
    <row r="291" spans="1:28" ht="15.75" customHeight="1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</row>
    <row r="292" spans="1:28" ht="15.75" customHeight="1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</row>
    <row r="293" spans="1:28" ht="15.75" customHeight="1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</row>
    <row r="294" spans="1:28" ht="15.75" customHeight="1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</row>
    <row r="295" spans="1:28" ht="15.75" customHeight="1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</row>
    <row r="296" spans="1:28" ht="15.75" customHeight="1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</row>
    <row r="297" spans="1:28" ht="15.75" customHeight="1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</row>
    <row r="298" spans="1:28" ht="15.75" customHeight="1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</row>
    <row r="299" spans="1:28" ht="15.75" customHeight="1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</row>
    <row r="300" spans="1:28" ht="15.75" customHeight="1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</row>
    <row r="301" spans="1:28" ht="15.75" customHeight="1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</row>
    <row r="302" spans="1:28" ht="15.75" customHeight="1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</row>
    <row r="303" spans="1:28" ht="15.75" customHeight="1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</row>
    <row r="304" spans="1:28" ht="15.75" customHeight="1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</row>
    <row r="305" spans="1:28" ht="15.75" customHeight="1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</row>
    <row r="306" spans="1:28" ht="15.75" customHeight="1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</row>
    <row r="307" spans="1:28" ht="15.75" customHeight="1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</row>
    <row r="308" spans="1:28" ht="15.75" customHeight="1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</row>
    <row r="309" spans="1:28" ht="15.75" customHeight="1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</row>
    <row r="310" spans="1:28" ht="15.75" customHeight="1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</row>
    <row r="311" spans="1:28" ht="15.75" customHeight="1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</row>
    <row r="312" spans="1:28" ht="15.75" customHeight="1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</row>
    <row r="313" spans="1:28" ht="15.75" customHeight="1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</row>
    <row r="314" spans="1:28" ht="15.75" customHeight="1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</row>
    <row r="315" spans="1:28" ht="15.75" customHeight="1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</row>
    <row r="316" spans="1:28" ht="15.75" customHeight="1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</row>
    <row r="317" spans="1:28" ht="15.75" customHeight="1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</row>
    <row r="318" spans="1:28" ht="15.75" customHeight="1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</row>
    <row r="319" spans="1:28" ht="15.75" customHeight="1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</row>
    <row r="320" spans="1:28" ht="15.75" customHeight="1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</row>
    <row r="321" spans="1:28" ht="15.75" customHeight="1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</row>
    <row r="322" spans="1:28" ht="15.75" customHeight="1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</row>
    <row r="323" spans="1:28" ht="15.75" customHeight="1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</row>
    <row r="324" spans="1:28" ht="15.75" customHeight="1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</row>
    <row r="325" spans="1:28" ht="15.75" customHeight="1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</row>
    <row r="326" spans="1:28" ht="15.75" customHeight="1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</row>
    <row r="327" spans="1:28" ht="15.75" customHeight="1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</row>
    <row r="328" spans="1:28" ht="15.75" customHeight="1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</row>
    <row r="329" spans="1:28" ht="15.75" customHeight="1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</row>
    <row r="330" spans="1:28" ht="15.75" customHeight="1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</row>
    <row r="331" spans="1:28" ht="15.75" customHeight="1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</row>
    <row r="332" spans="1:28" ht="15.75" customHeight="1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</row>
    <row r="333" spans="1:28" ht="15.75" customHeight="1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</row>
    <row r="334" spans="1:28" ht="15.75" customHeight="1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</row>
    <row r="335" spans="1:28" ht="15.75" customHeight="1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</row>
    <row r="336" spans="1:28" ht="15.75" customHeight="1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</row>
    <row r="337" spans="1:28" ht="15.75" customHeight="1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</row>
    <row r="338" spans="1:28" ht="15.75" customHeight="1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</row>
    <row r="339" spans="1:28" ht="15.75" customHeight="1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</row>
    <row r="340" spans="1:28" ht="15.75" customHeight="1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</row>
    <row r="341" spans="1:28" ht="15.75" customHeight="1" x14ac:dyDescent="0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</row>
    <row r="342" spans="1:28" ht="15.75" customHeight="1" x14ac:dyDescent="0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</row>
    <row r="343" spans="1:28" ht="15.75" customHeight="1" x14ac:dyDescent="0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</row>
    <row r="344" spans="1:28" ht="15.75" customHeight="1" x14ac:dyDescent="0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</row>
    <row r="345" spans="1:28" ht="15.75" customHeight="1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</row>
    <row r="346" spans="1:28" ht="15.75" customHeight="1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</row>
    <row r="347" spans="1:28" ht="15.75" customHeight="1" x14ac:dyDescent="0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</row>
    <row r="348" spans="1:28" ht="15.75" customHeight="1" x14ac:dyDescent="0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</row>
    <row r="349" spans="1:28" ht="15.75" customHeight="1" x14ac:dyDescent="0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</row>
    <row r="350" spans="1:28" ht="15.75" customHeight="1" x14ac:dyDescent="0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</row>
    <row r="351" spans="1:28" ht="15.75" customHeight="1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</row>
    <row r="352" spans="1:28" ht="15.75" customHeight="1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</row>
    <row r="353" spans="1:28" ht="15.75" customHeight="1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</row>
    <row r="354" spans="1:28" ht="15.75" customHeight="1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</row>
    <row r="355" spans="1:28" ht="15.75" customHeight="1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</row>
    <row r="356" spans="1:28" ht="15.75" customHeight="1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</row>
    <row r="357" spans="1:28" ht="15.75" customHeight="1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</row>
    <row r="358" spans="1:28" ht="15.75" customHeight="1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</row>
    <row r="359" spans="1:28" ht="15.75" customHeight="1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</row>
    <row r="360" spans="1:28" ht="15.75" customHeight="1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</row>
    <row r="361" spans="1:28" ht="15.75" customHeight="1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</row>
    <row r="362" spans="1:28" ht="15.75" customHeight="1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</row>
    <row r="363" spans="1:28" ht="15.75" customHeight="1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</row>
    <row r="364" spans="1:28" ht="15.75" customHeight="1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</row>
    <row r="365" spans="1:28" ht="15.75" customHeight="1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</row>
    <row r="366" spans="1:28" ht="15.75" customHeight="1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</row>
    <row r="367" spans="1:28" ht="15.75" customHeight="1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</row>
    <row r="368" spans="1:28" ht="15.75" customHeight="1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</row>
    <row r="369" spans="1:28" ht="15.75" customHeight="1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</row>
    <row r="370" spans="1:28" ht="15.75" customHeight="1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</row>
    <row r="371" spans="1:28" ht="15.75" customHeight="1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</row>
    <row r="372" spans="1:28" ht="15.75" customHeight="1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</row>
    <row r="373" spans="1:28" ht="15.75" customHeight="1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</row>
    <row r="374" spans="1:28" ht="15.75" customHeight="1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</row>
    <row r="375" spans="1:28" ht="15.75" customHeight="1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</row>
    <row r="376" spans="1:28" ht="15.75" customHeight="1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</row>
    <row r="377" spans="1:28" ht="15.75" customHeight="1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</row>
    <row r="378" spans="1:28" ht="15.75" customHeight="1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</row>
    <row r="379" spans="1:28" ht="15.75" customHeight="1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</row>
    <row r="380" spans="1:28" ht="15.75" customHeight="1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</row>
    <row r="381" spans="1:28" ht="15.75" customHeight="1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</row>
    <row r="382" spans="1:28" ht="15.75" customHeight="1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</row>
    <row r="383" spans="1:28" ht="15.75" customHeight="1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</row>
    <row r="384" spans="1:28" ht="15.75" customHeight="1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</row>
    <row r="385" spans="1:28" ht="15.75" customHeight="1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</row>
    <row r="386" spans="1:28" ht="15.75" customHeight="1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</row>
    <row r="387" spans="1:28" ht="15.75" customHeight="1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</row>
    <row r="388" spans="1:28" ht="15.75" customHeight="1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</row>
    <row r="389" spans="1:28" ht="15.75" customHeight="1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</row>
    <row r="390" spans="1:28" ht="15.75" customHeight="1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</row>
    <row r="391" spans="1:28" ht="15.75" customHeight="1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</row>
    <row r="392" spans="1:28" ht="15.75" customHeight="1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</row>
    <row r="393" spans="1:28" ht="15.75" customHeight="1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</row>
    <row r="394" spans="1:28" ht="15.75" customHeight="1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</row>
    <row r="395" spans="1:28" ht="15.75" customHeight="1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</row>
    <row r="396" spans="1:28" ht="15.75" customHeight="1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</row>
    <row r="397" spans="1:28" ht="15.75" customHeight="1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</row>
    <row r="398" spans="1:28" ht="15.75" customHeight="1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</row>
    <row r="399" spans="1:28" ht="15.75" customHeight="1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</row>
    <row r="400" spans="1:28" ht="15.75" customHeight="1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</row>
    <row r="401" spans="1:28" ht="15.75" customHeight="1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</row>
    <row r="402" spans="1:28" ht="15.75" customHeight="1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</row>
    <row r="403" spans="1:28" ht="15.75" customHeight="1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</row>
    <row r="404" spans="1:28" ht="15.75" customHeight="1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</row>
    <row r="405" spans="1:28" ht="15.75" customHeight="1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</row>
    <row r="406" spans="1:28" ht="15.75" customHeight="1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</row>
    <row r="407" spans="1:28" ht="15.75" customHeight="1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</row>
    <row r="408" spans="1:28" ht="15.75" customHeight="1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</row>
    <row r="409" spans="1:28" ht="15.75" customHeight="1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</row>
    <row r="410" spans="1:28" ht="15.75" customHeight="1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</row>
    <row r="411" spans="1:28" ht="15.75" customHeight="1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</row>
    <row r="412" spans="1:28" ht="15.75" customHeight="1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</row>
    <row r="413" spans="1:28" ht="15.75" customHeight="1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</row>
    <row r="414" spans="1:28" ht="15.75" customHeight="1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</row>
    <row r="415" spans="1:28" ht="15.75" customHeight="1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</row>
    <row r="416" spans="1:28" ht="15.75" customHeight="1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</row>
    <row r="417" spans="1:28" ht="15.75" customHeight="1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</row>
    <row r="418" spans="1:28" ht="15.75" customHeight="1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</row>
    <row r="419" spans="1:28" ht="15.75" customHeight="1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</row>
    <row r="420" spans="1:28" ht="15.75" customHeight="1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</row>
    <row r="421" spans="1:28" ht="15.75" customHeight="1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</row>
    <row r="422" spans="1:28" ht="15.75" customHeight="1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</row>
    <row r="423" spans="1:28" ht="15.75" customHeight="1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</row>
    <row r="424" spans="1:28" ht="15.75" customHeight="1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</row>
    <row r="425" spans="1:28" ht="15.75" customHeight="1" x14ac:dyDescent="0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</row>
    <row r="426" spans="1:28" ht="15.75" customHeight="1" x14ac:dyDescent="0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</row>
    <row r="427" spans="1:28" ht="15.75" customHeight="1" x14ac:dyDescent="0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</row>
    <row r="428" spans="1:28" ht="15.75" customHeight="1" x14ac:dyDescent="0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</row>
    <row r="429" spans="1:28" ht="15.75" customHeight="1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</row>
    <row r="430" spans="1:28" ht="15.75" customHeight="1" x14ac:dyDescent="0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</row>
    <row r="431" spans="1:28" ht="15.75" customHeight="1" x14ac:dyDescent="0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</row>
    <row r="432" spans="1:28" ht="15.75" customHeight="1" x14ac:dyDescent="0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</row>
    <row r="433" spans="1:28" ht="15.75" customHeight="1" x14ac:dyDescent="0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</row>
    <row r="434" spans="1:28" ht="15.75" customHeight="1" x14ac:dyDescent="0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</row>
    <row r="435" spans="1:28" ht="15.75" customHeight="1" x14ac:dyDescent="0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</row>
    <row r="436" spans="1:28" ht="15.75" customHeight="1" x14ac:dyDescent="0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</row>
    <row r="437" spans="1:28" ht="15.75" customHeight="1" x14ac:dyDescent="0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</row>
    <row r="438" spans="1:28" ht="15.75" customHeight="1" x14ac:dyDescent="0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</row>
    <row r="439" spans="1:28" ht="15.75" customHeight="1" x14ac:dyDescent="0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</row>
    <row r="440" spans="1:28" ht="15.75" customHeight="1" x14ac:dyDescent="0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</row>
    <row r="441" spans="1:28" ht="15.75" customHeight="1" x14ac:dyDescent="0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</row>
    <row r="442" spans="1:28" ht="15.75" customHeight="1" x14ac:dyDescent="0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</row>
    <row r="443" spans="1:28" ht="15.75" customHeight="1" x14ac:dyDescent="0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</row>
    <row r="444" spans="1:28" ht="15.75" customHeight="1" x14ac:dyDescent="0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</row>
    <row r="445" spans="1:28" ht="15.75" customHeight="1" x14ac:dyDescent="0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</row>
    <row r="446" spans="1:28" ht="15.75" customHeight="1" x14ac:dyDescent="0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</row>
    <row r="447" spans="1:28" ht="15.75" customHeight="1" x14ac:dyDescent="0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</row>
    <row r="448" spans="1:28" ht="15.75" customHeight="1" x14ac:dyDescent="0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</row>
    <row r="449" spans="1:28" ht="15.75" customHeight="1" x14ac:dyDescent="0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</row>
    <row r="450" spans="1:28" ht="15.75" customHeight="1" x14ac:dyDescent="0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</row>
    <row r="451" spans="1:28" ht="15.75" customHeight="1" x14ac:dyDescent="0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</row>
    <row r="452" spans="1:28" ht="15.75" customHeight="1" x14ac:dyDescent="0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</row>
    <row r="453" spans="1:28" ht="15.75" customHeight="1" x14ac:dyDescent="0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</row>
    <row r="454" spans="1:28" ht="15.75" customHeight="1" x14ac:dyDescent="0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</row>
    <row r="455" spans="1:28" ht="15.75" customHeight="1" x14ac:dyDescent="0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</row>
    <row r="456" spans="1:28" ht="15.75" customHeight="1" x14ac:dyDescent="0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</row>
    <row r="457" spans="1:28" ht="15.75" customHeight="1" x14ac:dyDescent="0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</row>
    <row r="458" spans="1:28" ht="15.75" customHeight="1" x14ac:dyDescent="0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</row>
    <row r="459" spans="1:28" ht="15.75" customHeight="1" x14ac:dyDescent="0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</row>
    <row r="460" spans="1:28" ht="15.75" customHeight="1" x14ac:dyDescent="0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</row>
    <row r="461" spans="1:28" ht="15.75" customHeight="1" x14ac:dyDescent="0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</row>
    <row r="462" spans="1:28" ht="15.75" customHeight="1" x14ac:dyDescent="0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</row>
    <row r="463" spans="1:28" ht="15.75" customHeight="1" x14ac:dyDescent="0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</row>
    <row r="464" spans="1:28" ht="15.75" customHeight="1" x14ac:dyDescent="0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</row>
    <row r="465" spans="1:28" ht="15.75" customHeight="1" x14ac:dyDescent="0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</row>
    <row r="466" spans="1:28" ht="15.75" customHeight="1" x14ac:dyDescent="0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</row>
    <row r="467" spans="1:28" ht="15.75" customHeight="1" x14ac:dyDescent="0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</row>
    <row r="468" spans="1:28" ht="15.75" customHeight="1" x14ac:dyDescent="0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</row>
    <row r="469" spans="1:28" ht="15.75" customHeight="1" x14ac:dyDescent="0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</row>
    <row r="470" spans="1:28" ht="15.75" customHeight="1" x14ac:dyDescent="0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</row>
    <row r="471" spans="1:28" ht="15.75" customHeight="1" x14ac:dyDescent="0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</row>
    <row r="472" spans="1:28" ht="15.75" customHeight="1" x14ac:dyDescent="0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</row>
    <row r="473" spans="1:28" ht="15.75" customHeight="1" x14ac:dyDescent="0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</row>
    <row r="474" spans="1:28" ht="15.75" customHeight="1" x14ac:dyDescent="0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</row>
    <row r="475" spans="1:28" ht="15.75" customHeight="1" x14ac:dyDescent="0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</row>
    <row r="476" spans="1:28" ht="15.75" customHeight="1" x14ac:dyDescent="0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</row>
    <row r="477" spans="1:28" ht="15.75" customHeight="1" x14ac:dyDescent="0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</row>
    <row r="478" spans="1:28" ht="15.75" customHeight="1" x14ac:dyDescent="0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</row>
    <row r="479" spans="1:28" ht="15.75" customHeight="1" x14ac:dyDescent="0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</row>
    <row r="480" spans="1:28" ht="15.75" customHeight="1" x14ac:dyDescent="0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</row>
    <row r="481" spans="1:28" ht="15.75" customHeight="1" x14ac:dyDescent="0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</row>
    <row r="482" spans="1:28" ht="15.75" customHeight="1" x14ac:dyDescent="0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</row>
    <row r="483" spans="1:28" ht="15.75" customHeight="1" x14ac:dyDescent="0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</row>
    <row r="484" spans="1:28" ht="15.75" customHeight="1" x14ac:dyDescent="0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</row>
    <row r="485" spans="1:28" ht="15.75" customHeight="1" x14ac:dyDescent="0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</row>
    <row r="486" spans="1:28" ht="15.75" customHeight="1" x14ac:dyDescent="0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</row>
    <row r="487" spans="1:28" ht="15.75" customHeight="1" x14ac:dyDescent="0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</row>
    <row r="488" spans="1:28" ht="15.75" customHeight="1" x14ac:dyDescent="0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</row>
    <row r="489" spans="1:28" ht="15.75" customHeight="1" x14ac:dyDescent="0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</row>
    <row r="490" spans="1:28" ht="15.75" customHeight="1" x14ac:dyDescent="0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</row>
    <row r="491" spans="1:28" ht="15.75" customHeight="1" x14ac:dyDescent="0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</row>
    <row r="492" spans="1:28" ht="15.75" customHeight="1" x14ac:dyDescent="0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</row>
    <row r="493" spans="1:28" ht="15.75" customHeight="1" x14ac:dyDescent="0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</row>
    <row r="494" spans="1:28" ht="15.75" customHeight="1" x14ac:dyDescent="0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</row>
    <row r="495" spans="1:28" ht="15.75" customHeight="1" x14ac:dyDescent="0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</row>
    <row r="496" spans="1:28" ht="15.75" customHeight="1" x14ac:dyDescent="0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</row>
    <row r="497" spans="1:28" ht="15.75" customHeight="1" x14ac:dyDescent="0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</row>
    <row r="498" spans="1:28" ht="15.75" customHeight="1" x14ac:dyDescent="0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</row>
    <row r="499" spans="1:28" ht="15.75" customHeight="1" x14ac:dyDescent="0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</row>
    <row r="500" spans="1:28" ht="15.75" customHeight="1" x14ac:dyDescent="0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</row>
    <row r="501" spans="1:28" ht="15.75" customHeight="1" x14ac:dyDescent="0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</row>
    <row r="502" spans="1:28" ht="15.75" customHeight="1" x14ac:dyDescent="0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</row>
    <row r="503" spans="1:28" ht="15.75" customHeight="1" x14ac:dyDescent="0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</row>
    <row r="504" spans="1:28" ht="15.75" customHeight="1" x14ac:dyDescent="0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</row>
    <row r="505" spans="1:28" ht="15.75" customHeight="1" x14ac:dyDescent="0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</row>
    <row r="506" spans="1:28" ht="15.75" customHeight="1" x14ac:dyDescent="0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</row>
    <row r="507" spans="1:28" ht="15.75" customHeight="1" x14ac:dyDescent="0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</row>
    <row r="508" spans="1:28" ht="15.75" customHeight="1" x14ac:dyDescent="0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</row>
    <row r="509" spans="1:28" ht="15.75" customHeight="1" x14ac:dyDescent="0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</row>
    <row r="510" spans="1:28" ht="15.75" customHeight="1" x14ac:dyDescent="0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</row>
    <row r="511" spans="1:28" ht="15.75" customHeight="1" x14ac:dyDescent="0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</row>
    <row r="512" spans="1:28" ht="15.75" customHeight="1" x14ac:dyDescent="0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</row>
    <row r="513" spans="1:28" ht="15.75" customHeight="1" x14ac:dyDescent="0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</row>
    <row r="514" spans="1:28" ht="15.75" customHeight="1" x14ac:dyDescent="0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</row>
    <row r="515" spans="1:28" ht="15.75" customHeight="1" x14ac:dyDescent="0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</row>
    <row r="516" spans="1:28" ht="15.75" customHeight="1" x14ac:dyDescent="0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</row>
    <row r="517" spans="1:28" ht="15.75" customHeight="1" x14ac:dyDescent="0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</row>
    <row r="518" spans="1:28" ht="15.75" customHeight="1" x14ac:dyDescent="0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</row>
    <row r="519" spans="1:28" ht="15.75" customHeight="1" x14ac:dyDescent="0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</row>
    <row r="520" spans="1:28" ht="15.75" customHeight="1" x14ac:dyDescent="0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</row>
    <row r="521" spans="1:28" ht="15.75" customHeight="1" x14ac:dyDescent="0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</row>
    <row r="522" spans="1:28" ht="15.75" customHeight="1" x14ac:dyDescent="0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</row>
    <row r="523" spans="1:28" ht="15.75" customHeight="1" x14ac:dyDescent="0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</row>
    <row r="524" spans="1:28" ht="15.75" customHeight="1" x14ac:dyDescent="0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</row>
    <row r="525" spans="1:28" ht="15.75" customHeight="1" x14ac:dyDescent="0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</row>
    <row r="526" spans="1:28" ht="15.75" customHeight="1" x14ac:dyDescent="0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</row>
    <row r="527" spans="1:28" ht="15.75" customHeight="1" x14ac:dyDescent="0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</row>
    <row r="528" spans="1:28" ht="15.75" customHeight="1" x14ac:dyDescent="0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</row>
    <row r="529" spans="1:28" ht="15.75" customHeight="1" x14ac:dyDescent="0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</row>
    <row r="530" spans="1:28" ht="15.75" customHeight="1" x14ac:dyDescent="0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</row>
    <row r="531" spans="1:28" ht="15.75" customHeight="1" x14ac:dyDescent="0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</row>
    <row r="532" spans="1:28" ht="15.75" customHeight="1" x14ac:dyDescent="0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</row>
    <row r="533" spans="1:28" ht="15.75" customHeight="1" x14ac:dyDescent="0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</row>
    <row r="534" spans="1:28" ht="15.75" customHeight="1" x14ac:dyDescent="0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</row>
    <row r="535" spans="1:28" ht="15.75" customHeight="1" x14ac:dyDescent="0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</row>
    <row r="536" spans="1:28" ht="15.75" customHeight="1" x14ac:dyDescent="0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</row>
    <row r="537" spans="1:28" ht="15.75" customHeight="1" x14ac:dyDescent="0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</row>
    <row r="538" spans="1:28" ht="15.75" customHeight="1" x14ac:dyDescent="0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</row>
    <row r="539" spans="1:28" ht="15.75" customHeight="1" x14ac:dyDescent="0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</row>
    <row r="540" spans="1:28" ht="15.75" customHeight="1" x14ac:dyDescent="0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</row>
    <row r="541" spans="1:28" ht="15.75" customHeight="1" x14ac:dyDescent="0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</row>
    <row r="542" spans="1:28" ht="15.75" customHeight="1" x14ac:dyDescent="0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</row>
    <row r="543" spans="1:28" ht="15.75" customHeight="1" x14ac:dyDescent="0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</row>
    <row r="544" spans="1:28" ht="15.75" customHeight="1" x14ac:dyDescent="0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</row>
    <row r="545" spans="1:28" ht="15.75" customHeight="1" x14ac:dyDescent="0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</row>
    <row r="546" spans="1:28" ht="15.75" customHeight="1" x14ac:dyDescent="0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</row>
    <row r="547" spans="1:28" ht="15.75" customHeight="1" x14ac:dyDescent="0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</row>
    <row r="548" spans="1:28" ht="15.75" customHeight="1" x14ac:dyDescent="0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</row>
    <row r="549" spans="1:28" ht="15.75" customHeight="1" x14ac:dyDescent="0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</row>
    <row r="550" spans="1:28" ht="15.75" customHeight="1" x14ac:dyDescent="0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</row>
    <row r="551" spans="1:28" ht="15.75" customHeight="1" x14ac:dyDescent="0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</row>
    <row r="552" spans="1:28" ht="15.75" customHeight="1" x14ac:dyDescent="0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</row>
    <row r="553" spans="1:28" ht="15.75" customHeight="1" x14ac:dyDescent="0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</row>
    <row r="554" spans="1:28" ht="15.75" customHeight="1" x14ac:dyDescent="0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</row>
    <row r="555" spans="1:28" ht="15.75" customHeight="1" x14ac:dyDescent="0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</row>
    <row r="556" spans="1:28" ht="15.75" customHeight="1" x14ac:dyDescent="0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</row>
    <row r="557" spans="1:28" ht="15.75" customHeight="1" x14ac:dyDescent="0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</row>
    <row r="558" spans="1:28" ht="15.75" customHeight="1" x14ac:dyDescent="0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</row>
    <row r="559" spans="1:28" ht="15.75" customHeight="1" x14ac:dyDescent="0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</row>
    <row r="560" spans="1:28" ht="15.75" customHeight="1" x14ac:dyDescent="0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</row>
    <row r="561" spans="1:28" ht="15.75" customHeight="1" x14ac:dyDescent="0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</row>
    <row r="562" spans="1:28" ht="15.75" customHeight="1" x14ac:dyDescent="0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</row>
    <row r="563" spans="1:28" ht="15.75" customHeight="1" x14ac:dyDescent="0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</row>
    <row r="564" spans="1:28" ht="15.75" customHeight="1" x14ac:dyDescent="0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</row>
    <row r="565" spans="1:28" ht="15.75" customHeight="1" x14ac:dyDescent="0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</row>
    <row r="566" spans="1:28" ht="15.75" customHeight="1" x14ac:dyDescent="0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</row>
    <row r="567" spans="1:28" ht="15.75" customHeight="1" x14ac:dyDescent="0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</row>
    <row r="568" spans="1:28" ht="15.75" customHeight="1" x14ac:dyDescent="0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</row>
    <row r="569" spans="1:28" ht="15.75" customHeight="1" x14ac:dyDescent="0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</row>
    <row r="570" spans="1:28" ht="15.75" customHeight="1" x14ac:dyDescent="0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</row>
    <row r="571" spans="1:28" ht="15.75" customHeight="1" x14ac:dyDescent="0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</row>
    <row r="572" spans="1:28" ht="15.75" customHeight="1" x14ac:dyDescent="0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</row>
    <row r="573" spans="1:28" ht="15.75" customHeight="1" x14ac:dyDescent="0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</row>
    <row r="574" spans="1:28" ht="15.75" customHeight="1" x14ac:dyDescent="0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</row>
    <row r="575" spans="1:28" ht="15.75" customHeight="1" x14ac:dyDescent="0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</row>
    <row r="576" spans="1:28" ht="15.75" customHeight="1" x14ac:dyDescent="0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</row>
    <row r="577" spans="1:28" ht="15.75" customHeight="1" x14ac:dyDescent="0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</row>
    <row r="578" spans="1:28" ht="15.75" customHeight="1" x14ac:dyDescent="0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</row>
    <row r="579" spans="1:28" ht="15.75" customHeight="1" x14ac:dyDescent="0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</row>
    <row r="580" spans="1:28" ht="15.75" customHeight="1" x14ac:dyDescent="0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</row>
    <row r="581" spans="1:28" ht="15.75" customHeight="1" x14ac:dyDescent="0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</row>
    <row r="582" spans="1:28" ht="15.75" customHeight="1" x14ac:dyDescent="0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</row>
    <row r="583" spans="1:28" ht="15.75" customHeight="1" x14ac:dyDescent="0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</row>
    <row r="584" spans="1:28" ht="15.75" customHeight="1" x14ac:dyDescent="0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</row>
    <row r="585" spans="1:28" ht="15.75" customHeight="1" x14ac:dyDescent="0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</row>
    <row r="586" spans="1:28" ht="15.75" customHeight="1" x14ac:dyDescent="0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</row>
    <row r="587" spans="1:28" ht="15.75" customHeight="1" x14ac:dyDescent="0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</row>
    <row r="588" spans="1:28" ht="15.75" customHeight="1" x14ac:dyDescent="0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</row>
    <row r="589" spans="1:28" ht="15.75" customHeight="1" x14ac:dyDescent="0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</row>
    <row r="590" spans="1:28" ht="15.75" customHeight="1" x14ac:dyDescent="0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</row>
    <row r="591" spans="1:28" ht="15.75" customHeight="1" x14ac:dyDescent="0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</row>
    <row r="592" spans="1:28" ht="15.75" customHeight="1" x14ac:dyDescent="0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</row>
    <row r="593" spans="1:28" ht="15.75" customHeight="1" x14ac:dyDescent="0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</row>
    <row r="594" spans="1:28" ht="15.75" customHeight="1" x14ac:dyDescent="0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</row>
    <row r="595" spans="1:28" ht="15.75" customHeight="1" x14ac:dyDescent="0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</row>
    <row r="596" spans="1:28" ht="15.75" customHeight="1" x14ac:dyDescent="0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</row>
    <row r="597" spans="1:28" ht="15.75" customHeight="1" x14ac:dyDescent="0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</row>
    <row r="598" spans="1:28" ht="15.75" customHeight="1" x14ac:dyDescent="0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</row>
    <row r="599" spans="1:28" ht="15.75" customHeight="1" x14ac:dyDescent="0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</row>
    <row r="600" spans="1:28" ht="15.75" customHeight="1" x14ac:dyDescent="0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</row>
    <row r="601" spans="1:28" ht="15.75" customHeight="1" x14ac:dyDescent="0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</row>
    <row r="602" spans="1:28" ht="15.75" customHeight="1" x14ac:dyDescent="0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</row>
    <row r="603" spans="1:28" ht="15.75" customHeight="1" x14ac:dyDescent="0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</row>
    <row r="604" spans="1:28" ht="15.75" customHeight="1" x14ac:dyDescent="0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</row>
    <row r="605" spans="1:28" ht="15.75" customHeight="1" x14ac:dyDescent="0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</row>
    <row r="606" spans="1:28" ht="15.75" customHeight="1" x14ac:dyDescent="0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</row>
    <row r="607" spans="1:28" ht="15.75" customHeight="1" x14ac:dyDescent="0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</row>
    <row r="608" spans="1:28" ht="15.75" customHeight="1" x14ac:dyDescent="0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</row>
    <row r="609" spans="1:28" ht="15.75" customHeight="1" x14ac:dyDescent="0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</row>
    <row r="610" spans="1:28" ht="15.75" customHeight="1" x14ac:dyDescent="0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</row>
    <row r="611" spans="1:28" ht="15.75" customHeight="1" x14ac:dyDescent="0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</row>
    <row r="612" spans="1:28" ht="15.75" customHeight="1" x14ac:dyDescent="0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</row>
    <row r="613" spans="1:28" ht="15.75" customHeight="1" x14ac:dyDescent="0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</row>
    <row r="614" spans="1:28" ht="15.75" customHeight="1" x14ac:dyDescent="0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</row>
    <row r="615" spans="1:28" ht="15.75" customHeight="1" x14ac:dyDescent="0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</row>
    <row r="616" spans="1:28" ht="15.75" customHeight="1" x14ac:dyDescent="0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</row>
    <row r="617" spans="1:28" ht="15.75" customHeight="1" x14ac:dyDescent="0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</row>
    <row r="618" spans="1:28" ht="15.75" customHeight="1" x14ac:dyDescent="0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</row>
    <row r="619" spans="1:28" ht="15.75" customHeight="1" x14ac:dyDescent="0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</row>
    <row r="620" spans="1:28" ht="15.75" customHeight="1" x14ac:dyDescent="0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</row>
    <row r="621" spans="1:28" ht="15.75" customHeight="1" x14ac:dyDescent="0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</row>
    <row r="622" spans="1:28" ht="15.75" customHeight="1" x14ac:dyDescent="0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</row>
    <row r="623" spans="1:28" ht="15.75" customHeight="1" x14ac:dyDescent="0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</row>
    <row r="624" spans="1:28" ht="15.75" customHeight="1" x14ac:dyDescent="0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</row>
    <row r="625" spans="1:28" ht="15.75" customHeight="1" x14ac:dyDescent="0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</row>
    <row r="626" spans="1:28" ht="15.75" customHeight="1" x14ac:dyDescent="0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</row>
    <row r="627" spans="1:28" ht="15.75" customHeight="1" x14ac:dyDescent="0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</row>
    <row r="628" spans="1:28" ht="15.75" customHeight="1" x14ac:dyDescent="0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</row>
    <row r="629" spans="1:28" ht="15.75" customHeight="1" x14ac:dyDescent="0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</row>
    <row r="630" spans="1:28" ht="15.75" customHeight="1" x14ac:dyDescent="0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</row>
    <row r="631" spans="1:28" ht="15.75" customHeight="1" x14ac:dyDescent="0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</row>
    <row r="632" spans="1:28" ht="15.75" customHeight="1" x14ac:dyDescent="0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</row>
    <row r="633" spans="1:28" ht="15.75" customHeight="1" x14ac:dyDescent="0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</row>
    <row r="634" spans="1:28" ht="15.75" customHeight="1" x14ac:dyDescent="0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</row>
    <row r="635" spans="1:28" ht="15.75" customHeight="1" x14ac:dyDescent="0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</row>
    <row r="636" spans="1:28" ht="15.75" customHeight="1" x14ac:dyDescent="0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</row>
    <row r="637" spans="1:28" ht="15.75" customHeight="1" x14ac:dyDescent="0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</row>
    <row r="638" spans="1:28" ht="15.75" customHeight="1" x14ac:dyDescent="0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</row>
    <row r="639" spans="1:28" ht="15.75" customHeight="1" x14ac:dyDescent="0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</row>
    <row r="640" spans="1:28" ht="15.75" customHeight="1" x14ac:dyDescent="0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</row>
    <row r="641" spans="1:28" ht="15.75" customHeight="1" x14ac:dyDescent="0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</row>
    <row r="642" spans="1:28" ht="15.75" customHeight="1" x14ac:dyDescent="0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</row>
    <row r="643" spans="1:28" ht="15.75" customHeight="1" x14ac:dyDescent="0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</row>
    <row r="644" spans="1:28" ht="15.75" customHeight="1" x14ac:dyDescent="0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</row>
    <row r="645" spans="1:28" ht="15.75" customHeight="1" x14ac:dyDescent="0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</row>
    <row r="646" spans="1:28" ht="15.75" customHeight="1" x14ac:dyDescent="0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</row>
    <row r="647" spans="1:28" ht="15.75" customHeight="1" x14ac:dyDescent="0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</row>
    <row r="648" spans="1:28" ht="15.75" customHeight="1" x14ac:dyDescent="0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</row>
    <row r="649" spans="1:28" ht="15.75" customHeight="1" x14ac:dyDescent="0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</row>
    <row r="650" spans="1:28" ht="15.75" customHeight="1" x14ac:dyDescent="0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</row>
    <row r="651" spans="1:28" ht="15.75" customHeight="1" x14ac:dyDescent="0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</row>
    <row r="652" spans="1:28" ht="15.75" customHeight="1" x14ac:dyDescent="0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</row>
    <row r="653" spans="1:28" ht="15.75" customHeight="1" x14ac:dyDescent="0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</row>
    <row r="654" spans="1:28" ht="15.75" customHeight="1" x14ac:dyDescent="0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</row>
    <row r="655" spans="1:28" ht="15.75" customHeight="1" x14ac:dyDescent="0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</row>
    <row r="656" spans="1:28" ht="15.75" customHeight="1" x14ac:dyDescent="0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</row>
    <row r="657" spans="1:28" ht="15.75" customHeight="1" x14ac:dyDescent="0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</row>
    <row r="658" spans="1:28" ht="15.75" customHeight="1" x14ac:dyDescent="0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</row>
    <row r="659" spans="1:28" ht="15.75" customHeight="1" x14ac:dyDescent="0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</row>
    <row r="660" spans="1:28" ht="15.75" customHeight="1" x14ac:dyDescent="0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</row>
    <row r="661" spans="1:28" ht="15.75" customHeight="1" x14ac:dyDescent="0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</row>
    <row r="662" spans="1:28" ht="15.75" customHeight="1" x14ac:dyDescent="0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</row>
    <row r="663" spans="1:28" ht="15.75" customHeight="1" x14ac:dyDescent="0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</row>
    <row r="664" spans="1:28" ht="15.75" customHeight="1" x14ac:dyDescent="0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</row>
    <row r="665" spans="1:28" ht="15.75" customHeight="1" x14ac:dyDescent="0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</row>
    <row r="666" spans="1:28" ht="15.75" customHeight="1" x14ac:dyDescent="0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</row>
    <row r="667" spans="1:28" ht="15.75" customHeight="1" x14ac:dyDescent="0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</row>
    <row r="668" spans="1:28" ht="15.75" customHeight="1" x14ac:dyDescent="0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</row>
    <row r="669" spans="1:28" ht="15.75" customHeight="1" x14ac:dyDescent="0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</row>
    <row r="670" spans="1:28" ht="15.75" customHeight="1" x14ac:dyDescent="0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</row>
    <row r="671" spans="1:28" ht="15.75" customHeight="1" x14ac:dyDescent="0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</row>
    <row r="672" spans="1:28" ht="15.75" customHeight="1" x14ac:dyDescent="0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</row>
    <row r="673" spans="1:28" ht="15.75" customHeight="1" x14ac:dyDescent="0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</row>
    <row r="674" spans="1:28" ht="15.75" customHeight="1" x14ac:dyDescent="0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</row>
    <row r="675" spans="1:28" ht="15.75" customHeight="1" x14ac:dyDescent="0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</row>
    <row r="676" spans="1:28" ht="15.75" customHeight="1" x14ac:dyDescent="0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</row>
    <row r="677" spans="1:28" ht="15.75" customHeight="1" x14ac:dyDescent="0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</row>
    <row r="678" spans="1:28" ht="15.75" customHeight="1" x14ac:dyDescent="0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</row>
    <row r="679" spans="1:28" ht="15.75" customHeight="1" x14ac:dyDescent="0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</row>
    <row r="680" spans="1:28" ht="15.75" customHeight="1" x14ac:dyDescent="0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</row>
    <row r="681" spans="1:28" ht="15.75" customHeight="1" x14ac:dyDescent="0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</row>
    <row r="682" spans="1:28" ht="15.75" customHeight="1" x14ac:dyDescent="0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</row>
    <row r="683" spans="1:28" ht="15.75" customHeight="1" x14ac:dyDescent="0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</row>
    <row r="684" spans="1:28" ht="15.75" customHeight="1" x14ac:dyDescent="0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</row>
    <row r="685" spans="1:28" ht="15.75" customHeight="1" x14ac:dyDescent="0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</row>
    <row r="686" spans="1:28" ht="15.75" customHeight="1" x14ac:dyDescent="0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</row>
    <row r="687" spans="1:28" ht="15.75" customHeight="1" x14ac:dyDescent="0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</row>
    <row r="688" spans="1:28" ht="15.75" customHeight="1" x14ac:dyDescent="0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</row>
    <row r="689" spans="1:28" ht="15.75" customHeight="1" x14ac:dyDescent="0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</row>
    <row r="690" spans="1:28" ht="15.75" customHeight="1" x14ac:dyDescent="0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</row>
    <row r="691" spans="1:28" ht="15.75" customHeight="1" x14ac:dyDescent="0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</row>
    <row r="692" spans="1:28" ht="15.75" customHeight="1" x14ac:dyDescent="0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</row>
    <row r="693" spans="1:28" ht="15.75" customHeight="1" x14ac:dyDescent="0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</row>
    <row r="694" spans="1:28" ht="15.75" customHeight="1" x14ac:dyDescent="0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</row>
    <row r="695" spans="1:28" ht="15.75" customHeight="1" x14ac:dyDescent="0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</row>
    <row r="696" spans="1:28" ht="15.75" customHeight="1" x14ac:dyDescent="0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</row>
    <row r="697" spans="1:28" ht="15.75" customHeight="1" x14ac:dyDescent="0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</row>
    <row r="698" spans="1:28" ht="15.75" customHeight="1" x14ac:dyDescent="0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</row>
    <row r="699" spans="1:28" ht="15.75" customHeight="1" x14ac:dyDescent="0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</row>
    <row r="700" spans="1:28" ht="15.75" customHeight="1" x14ac:dyDescent="0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</row>
    <row r="701" spans="1:28" ht="15.75" customHeight="1" x14ac:dyDescent="0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</row>
    <row r="702" spans="1:28" ht="15.75" customHeight="1" x14ac:dyDescent="0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</row>
    <row r="703" spans="1:28" ht="15.75" customHeight="1" x14ac:dyDescent="0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</row>
    <row r="704" spans="1:28" ht="15.75" customHeight="1" x14ac:dyDescent="0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</row>
    <row r="705" spans="1:28" ht="15.75" customHeight="1" x14ac:dyDescent="0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</row>
    <row r="706" spans="1:28" ht="15.75" customHeight="1" x14ac:dyDescent="0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</row>
    <row r="707" spans="1:28" ht="15.75" customHeight="1" x14ac:dyDescent="0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</row>
    <row r="708" spans="1:28" ht="15.75" customHeight="1" x14ac:dyDescent="0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</row>
    <row r="709" spans="1:28" ht="15.75" customHeight="1" x14ac:dyDescent="0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</row>
    <row r="710" spans="1:28" ht="15.75" customHeight="1" x14ac:dyDescent="0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</row>
    <row r="711" spans="1:28" ht="15.75" customHeight="1" x14ac:dyDescent="0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</row>
    <row r="712" spans="1:28" ht="15.75" customHeight="1" x14ac:dyDescent="0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</row>
    <row r="713" spans="1:28" ht="15.75" customHeight="1" x14ac:dyDescent="0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</row>
    <row r="714" spans="1:28" ht="15.75" customHeight="1" x14ac:dyDescent="0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</row>
    <row r="715" spans="1:28" ht="15.75" customHeight="1" x14ac:dyDescent="0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</row>
    <row r="716" spans="1:28" ht="15.75" customHeight="1" x14ac:dyDescent="0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</row>
    <row r="717" spans="1:28" ht="15.75" customHeight="1" x14ac:dyDescent="0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</row>
    <row r="718" spans="1:28" ht="15.75" customHeight="1" x14ac:dyDescent="0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</row>
    <row r="719" spans="1:28" ht="15.75" customHeight="1" x14ac:dyDescent="0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</row>
    <row r="720" spans="1:28" ht="15.75" customHeight="1" x14ac:dyDescent="0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</row>
    <row r="721" spans="1:28" ht="15.75" customHeight="1" x14ac:dyDescent="0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</row>
    <row r="722" spans="1:28" ht="15.75" customHeight="1" x14ac:dyDescent="0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</row>
    <row r="723" spans="1:28" ht="15.75" customHeight="1" x14ac:dyDescent="0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</row>
    <row r="724" spans="1:28" ht="15.75" customHeight="1" x14ac:dyDescent="0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</row>
    <row r="725" spans="1:28" ht="15.75" customHeight="1" x14ac:dyDescent="0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</row>
    <row r="726" spans="1:28" ht="15.75" customHeight="1" x14ac:dyDescent="0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</row>
    <row r="727" spans="1:28" ht="15.75" customHeight="1" x14ac:dyDescent="0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</row>
    <row r="728" spans="1:28" ht="15.75" customHeight="1" x14ac:dyDescent="0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</row>
    <row r="729" spans="1:28" ht="15.75" customHeight="1" x14ac:dyDescent="0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</row>
    <row r="730" spans="1:28" ht="15.75" customHeight="1" x14ac:dyDescent="0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</row>
    <row r="731" spans="1:28" ht="15.75" customHeight="1" x14ac:dyDescent="0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</row>
    <row r="732" spans="1:28" ht="15.75" customHeight="1" x14ac:dyDescent="0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</row>
    <row r="733" spans="1:28" ht="15.75" customHeight="1" x14ac:dyDescent="0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</row>
    <row r="734" spans="1:28" ht="15.75" customHeight="1" x14ac:dyDescent="0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</row>
    <row r="735" spans="1:28" ht="15.75" customHeight="1" x14ac:dyDescent="0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</row>
    <row r="736" spans="1:28" ht="15.75" customHeight="1" x14ac:dyDescent="0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</row>
    <row r="737" spans="1:28" ht="15.75" customHeight="1" x14ac:dyDescent="0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</row>
    <row r="738" spans="1:28" ht="15.75" customHeight="1" x14ac:dyDescent="0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</row>
    <row r="739" spans="1:28" ht="15.75" customHeight="1" x14ac:dyDescent="0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</row>
    <row r="740" spans="1:28" ht="15.75" customHeight="1" x14ac:dyDescent="0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</row>
    <row r="741" spans="1:28" ht="15.75" customHeight="1" x14ac:dyDescent="0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</row>
    <row r="742" spans="1:28" ht="15.75" customHeight="1" x14ac:dyDescent="0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</row>
    <row r="743" spans="1:28" ht="15.75" customHeight="1" x14ac:dyDescent="0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</row>
    <row r="744" spans="1:28" ht="15.75" customHeight="1" x14ac:dyDescent="0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</row>
    <row r="745" spans="1:28" ht="15.75" customHeight="1" x14ac:dyDescent="0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</row>
    <row r="746" spans="1:28" ht="15.75" customHeight="1" x14ac:dyDescent="0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</row>
    <row r="747" spans="1:28" ht="15.75" customHeight="1" x14ac:dyDescent="0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</row>
    <row r="748" spans="1:28" ht="15.75" customHeight="1" x14ac:dyDescent="0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</row>
    <row r="749" spans="1:28" ht="15.75" customHeight="1" x14ac:dyDescent="0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</row>
    <row r="750" spans="1:28" ht="15.75" customHeight="1" x14ac:dyDescent="0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</row>
    <row r="751" spans="1:28" ht="15.75" customHeight="1" x14ac:dyDescent="0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</row>
    <row r="752" spans="1:28" ht="15.75" customHeight="1" x14ac:dyDescent="0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</row>
    <row r="753" spans="1:28" ht="15.75" customHeight="1" x14ac:dyDescent="0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</row>
    <row r="754" spans="1:28" ht="15.75" customHeight="1" x14ac:dyDescent="0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</row>
    <row r="755" spans="1:28" ht="15.75" customHeight="1" x14ac:dyDescent="0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</row>
    <row r="756" spans="1:28" ht="15.75" customHeight="1" x14ac:dyDescent="0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</row>
    <row r="757" spans="1:28" ht="15.75" customHeight="1" x14ac:dyDescent="0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</row>
    <row r="758" spans="1:28" ht="15.75" customHeight="1" x14ac:dyDescent="0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</row>
    <row r="759" spans="1:28" ht="15.75" customHeight="1" x14ac:dyDescent="0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</row>
    <row r="760" spans="1:28" ht="15.75" customHeight="1" x14ac:dyDescent="0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</row>
    <row r="761" spans="1:28" ht="15.75" customHeight="1" x14ac:dyDescent="0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</row>
    <row r="762" spans="1:28" ht="15.75" customHeight="1" x14ac:dyDescent="0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</row>
    <row r="763" spans="1:28" ht="15.75" customHeight="1" x14ac:dyDescent="0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</row>
    <row r="764" spans="1:28" ht="15.75" customHeight="1" x14ac:dyDescent="0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</row>
    <row r="765" spans="1:28" ht="15.75" customHeight="1" x14ac:dyDescent="0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</row>
    <row r="766" spans="1:28" ht="15.75" customHeight="1" x14ac:dyDescent="0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</row>
    <row r="767" spans="1:28" ht="15.75" customHeight="1" x14ac:dyDescent="0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</row>
    <row r="768" spans="1:28" ht="15.75" customHeight="1" x14ac:dyDescent="0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</row>
    <row r="769" spans="1:28" ht="15.75" customHeight="1" x14ac:dyDescent="0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</row>
    <row r="770" spans="1:28" ht="15.75" customHeight="1" x14ac:dyDescent="0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</row>
    <row r="771" spans="1:28" ht="15.75" customHeight="1" x14ac:dyDescent="0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</row>
    <row r="772" spans="1:28" ht="15.75" customHeight="1" x14ac:dyDescent="0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</row>
    <row r="773" spans="1:28" ht="15.75" customHeight="1" x14ac:dyDescent="0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</row>
    <row r="774" spans="1:28" ht="15.75" customHeight="1" x14ac:dyDescent="0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</row>
    <row r="775" spans="1:28" ht="15.75" customHeight="1" x14ac:dyDescent="0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</row>
    <row r="776" spans="1:28" ht="15.75" customHeight="1" x14ac:dyDescent="0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</row>
    <row r="777" spans="1:28" ht="15.75" customHeight="1" x14ac:dyDescent="0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</row>
    <row r="778" spans="1:28" ht="15.75" customHeight="1" x14ac:dyDescent="0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</row>
    <row r="779" spans="1:28" ht="15.75" customHeight="1" x14ac:dyDescent="0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</row>
    <row r="780" spans="1:28" ht="15.75" customHeight="1" x14ac:dyDescent="0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</row>
    <row r="781" spans="1:28" ht="15.75" customHeight="1" x14ac:dyDescent="0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</row>
    <row r="782" spans="1:28" ht="15.75" customHeight="1" x14ac:dyDescent="0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</row>
    <row r="783" spans="1:28" ht="15.75" customHeight="1" x14ac:dyDescent="0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</row>
    <row r="784" spans="1:28" ht="15.75" customHeight="1" x14ac:dyDescent="0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</row>
    <row r="785" spans="1:28" ht="15.75" customHeight="1" x14ac:dyDescent="0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</row>
    <row r="786" spans="1:28" ht="15.75" customHeight="1" x14ac:dyDescent="0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</row>
    <row r="787" spans="1:28" ht="15.75" customHeight="1" x14ac:dyDescent="0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</row>
    <row r="788" spans="1:28" ht="15.75" customHeight="1" x14ac:dyDescent="0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</row>
    <row r="789" spans="1:28" ht="15.75" customHeight="1" x14ac:dyDescent="0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</row>
    <row r="790" spans="1:28" ht="15.75" customHeight="1" x14ac:dyDescent="0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</row>
    <row r="791" spans="1:28" ht="15.75" customHeight="1" x14ac:dyDescent="0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</row>
    <row r="792" spans="1:28" ht="15.75" customHeight="1" x14ac:dyDescent="0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</row>
    <row r="793" spans="1:28" ht="15.75" customHeight="1" x14ac:dyDescent="0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</row>
    <row r="794" spans="1:28" ht="15.75" customHeight="1" x14ac:dyDescent="0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</row>
    <row r="795" spans="1:28" ht="15.75" customHeight="1" x14ac:dyDescent="0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</row>
    <row r="796" spans="1:28" ht="15.75" customHeight="1" x14ac:dyDescent="0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</row>
    <row r="797" spans="1:28" ht="15.75" customHeight="1" x14ac:dyDescent="0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</row>
    <row r="798" spans="1:28" ht="15.75" customHeight="1" x14ac:dyDescent="0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</row>
    <row r="799" spans="1:28" ht="15.75" customHeight="1" x14ac:dyDescent="0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</row>
    <row r="800" spans="1:28" ht="15.75" customHeight="1" x14ac:dyDescent="0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</row>
    <row r="801" spans="1:28" ht="15.75" customHeight="1" x14ac:dyDescent="0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</row>
    <row r="802" spans="1:28" ht="15.75" customHeight="1" x14ac:dyDescent="0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</row>
    <row r="803" spans="1:28" ht="15.75" customHeight="1" x14ac:dyDescent="0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</row>
    <row r="804" spans="1:28" ht="15.75" customHeight="1" x14ac:dyDescent="0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</row>
    <row r="805" spans="1:28" ht="15.75" customHeight="1" x14ac:dyDescent="0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</row>
    <row r="806" spans="1:28" ht="15.75" customHeight="1" x14ac:dyDescent="0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</row>
    <row r="807" spans="1:28" ht="15.75" customHeight="1" x14ac:dyDescent="0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</row>
    <row r="808" spans="1:28" ht="15.75" customHeight="1" x14ac:dyDescent="0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</row>
    <row r="809" spans="1:28" ht="15.75" customHeight="1" x14ac:dyDescent="0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</row>
    <row r="810" spans="1:28" ht="15.75" customHeight="1" x14ac:dyDescent="0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</row>
    <row r="811" spans="1:28" ht="15.75" customHeight="1" x14ac:dyDescent="0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</row>
    <row r="812" spans="1:28" ht="15.75" customHeight="1" x14ac:dyDescent="0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</row>
    <row r="813" spans="1:28" ht="15.75" customHeight="1" x14ac:dyDescent="0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</row>
    <row r="814" spans="1:28" ht="15.75" customHeight="1" x14ac:dyDescent="0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</row>
    <row r="815" spans="1:28" ht="15.75" customHeight="1" x14ac:dyDescent="0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</row>
    <row r="816" spans="1:28" ht="15.75" customHeight="1" x14ac:dyDescent="0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</row>
    <row r="817" spans="1:28" ht="15.75" customHeight="1" x14ac:dyDescent="0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</row>
    <row r="818" spans="1:28" ht="15.75" customHeight="1" x14ac:dyDescent="0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</row>
    <row r="819" spans="1:28" ht="15.75" customHeight="1" x14ac:dyDescent="0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</row>
    <row r="820" spans="1:28" ht="15.75" customHeight="1" x14ac:dyDescent="0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</row>
    <row r="821" spans="1:28" ht="15.75" customHeight="1" x14ac:dyDescent="0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</row>
    <row r="822" spans="1:28" ht="15.75" customHeight="1" x14ac:dyDescent="0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</row>
    <row r="823" spans="1:28" ht="15.75" customHeight="1" x14ac:dyDescent="0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</row>
    <row r="824" spans="1:28" ht="15.75" customHeight="1" x14ac:dyDescent="0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</row>
    <row r="825" spans="1:28" ht="15.75" customHeight="1" x14ac:dyDescent="0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</row>
    <row r="826" spans="1:28" ht="15.75" customHeight="1" x14ac:dyDescent="0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</row>
    <row r="827" spans="1:28" ht="15.75" customHeight="1" x14ac:dyDescent="0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</row>
    <row r="828" spans="1:28" ht="15.75" customHeight="1" x14ac:dyDescent="0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</row>
    <row r="829" spans="1:28" ht="15.75" customHeight="1" x14ac:dyDescent="0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</row>
    <row r="830" spans="1:28" ht="15.75" customHeight="1" x14ac:dyDescent="0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</row>
    <row r="831" spans="1:28" ht="15.75" customHeight="1" x14ac:dyDescent="0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</row>
    <row r="832" spans="1:28" ht="15.75" customHeight="1" x14ac:dyDescent="0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</row>
    <row r="833" spans="1:28" ht="15.75" customHeight="1" x14ac:dyDescent="0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</row>
    <row r="834" spans="1:28" ht="15.75" customHeight="1" x14ac:dyDescent="0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</row>
    <row r="835" spans="1:28" ht="15.75" customHeight="1" x14ac:dyDescent="0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</row>
    <row r="836" spans="1:28" ht="15.75" customHeight="1" x14ac:dyDescent="0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</row>
    <row r="837" spans="1:28" ht="15.75" customHeight="1" x14ac:dyDescent="0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</row>
    <row r="838" spans="1:28" ht="15.75" customHeight="1" x14ac:dyDescent="0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</row>
    <row r="839" spans="1:28" ht="15.75" customHeight="1" x14ac:dyDescent="0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</row>
    <row r="840" spans="1:28" ht="15.75" customHeight="1" x14ac:dyDescent="0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</row>
    <row r="841" spans="1:28" ht="15.75" customHeight="1" x14ac:dyDescent="0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</row>
    <row r="842" spans="1:28" ht="15.75" customHeight="1" x14ac:dyDescent="0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</row>
    <row r="843" spans="1:28" ht="15.75" customHeight="1" x14ac:dyDescent="0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</row>
    <row r="844" spans="1:28" ht="15.75" customHeight="1" x14ac:dyDescent="0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</row>
    <row r="845" spans="1:28" ht="15.75" customHeight="1" x14ac:dyDescent="0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</row>
    <row r="846" spans="1:28" ht="15.75" customHeight="1" x14ac:dyDescent="0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</row>
    <row r="847" spans="1:28" ht="15.75" customHeight="1" x14ac:dyDescent="0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</row>
    <row r="848" spans="1:28" ht="15.75" customHeight="1" x14ac:dyDescent="0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</row>
    <row r="849" spans="1:28" ht="15.75" customHeight="1" x14ac:dyDescent="0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</row>
    <row r="850" spans="1:28" ht="15.75" customHeight="1" x14ac:dyDescent="0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</row>
    <row r="851" spans="1:28" ht="15.75" customHeight="1" x14ac:dyDescent="0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</row>
    <row r="852" spans="1:28" ht="15.75" customHeight="1" x14ac:dyDescent="0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</row>
    <row r="853" spans="1:28" ht="15.75" customHeight="1" x14ac:dyDescent="0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</row>
    <row r="854" spans="1:28" ht="15.75" customHeight="1" x14ac:dyDescent="0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</row>
    <row r="855" spans="1:28" ht="15.75" customHeight="1" x14ac:dyDescent="0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</row>
    <row r="856" spans="1:28" ht="15.75" customHeight="1" x14ac:dyDescent="0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</row>
    <row r="857" spans="1:28" ht="15.75" customHeight="1" x14ac:dyDescent="0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</row>
    <row r="858" spans="1:28" ht="15.75" customHeight="1" x14ac:dyDescent="0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</row>
    <row r="859" spans="1:28" ht="15.75" customHeight="1" x14ac:dyDescent="0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</row>
    <row r="860" spans="1:28" ht="15.75" customHeight="1" x14ac:dyDescent="0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</row>
    <row r="861" spans="1:28" ht="15.75" customHeight="1" x14ac:dyDescent="0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</row>
    <row r="862" spans="1:28" ht="15.75" customHeight="1" x14ac:dyDescent="0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</row>
    <row r="863" spans="1:28" ht="15.75" customHeight="1" x14ac:dyDescent="0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</row>
    <row r="864" spans="1:28" ht="15.75" customHeight="1" x14ac:dyDescent="0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</row>
    <row r="865" spans="1:28" ht="15.75" customHeight="1" x14ac:dyDescent="0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</row>
    <row r="866" spans="1:28" ht="15.75" customHeight="1" x14ac:dyDescent="0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</row>
    <row r="867" spans="1:28" ht="15.75" customHeight="1" x14ac:dyDescent="0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</row>
    <row r="868" spans="1:28" ht="15.75" customHeight="1" x14ac:dyDescent="0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</row>
    <row r="869" spans="1:28" ht="15.75" customHeight="1" x14ac:dyDescent="0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</row>
    <row r="870" spans="1:28" ht="15.75" customHeight="1" x14ac:dyDescent="0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</row>
    <row r="871" spans="1:28" ht="15.75" customHeight="1" x14ac:dyDescent="0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</row>
    <row r="872" spans="1:28" ht="15.75" customHeight="1" x14ac:dyDescent="0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</row>
    <row r="873" spans="1:28" ht="15.75" customHeight="1" x14ac:dyDescent="0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</row>
    <row r="874" spans="1:28" ht="15.75" customHeight="1" x14ac:dyDescent="0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</row>
    <row r="875" spans="1:28" ht="15.75" customHeight="1" x14ac:dyDescent="0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</row>
    <row r="876" spans="1:28" ht="15.75" customHeight="1" x14ac:dyDescent="0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</row>
    <row r="877" spans="1:28" ht="15.75" customHeight="1" x14ac:dyDescent="0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</row>
    <row r="878" spans="1:28" ht="15.75" customHeight="1" x14ac:dyDescent="0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</row>
    <row r="879" spans="1:28" ht="15.75" customHeight="1" x14ac:dyDescent="0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</row>
    <row r="880" spans="1:28" ht="15.75" customHeight="1" x14ac:dyDescent="0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</row>
    <row r="881" spans="1:28" ht="15.75" customHeight="1" x14ac:dyDescent="0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</row>
    <row r="882" spans="1:28" ht="15.75" customHeight="1" x14ac:dyDescent="0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</row>
    <row r="883" spans="1:28" ht="15.75" customHeight="1" x14ac:dyDescent="0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</row>
    <row r="884" spans="1:28" ht="15.75" customHeight="1" x14ac:dyDescent="0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</row>
    <row r="885" spans="1:28" ht="15.75" customHeight="1" x14ac:dyDescent="0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</row>
    <row r="886" spans="1:28" ht="15.75" customHeight="1" x14ac:dyDescent="0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</row>
    <row r="887" spans="1:28" ht="15.75" customHeight="1" x14ac:dyDescent="0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</row>
    <row r="888" spans="1:28" ht="15.75" customHeight="1" x14ac:dyDescent="0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</row>
    <row r="889" spans="1:28" ht="15.75" customHeight="1" x14ac:dyDescent="0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</row>
    <row r="890" spans="1:28" ht="15.75" customHeight="1" x14ac:dyDescent="0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</row>
    <row r="891" spans="1:28" ht="15.75" customHeight="1" x14ac:dyDescent="0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</row>
    <row r="892" spans="1:28" ht="15.75" customHeight="1" x14ac:dyDescent="0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</row>
    <row r="893" spans="1:28" ht="15.75" customHeight="1" x14ac:dyDescent="0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</row>
    <row r="894" spans="1:28" ht="15.75" customHeight="1" x14ac:dyDescent="0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</row>
    <row r="895" spans="1:28" ht="15.75" customHeight="1" x14ac:dyDescent="0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</row>
    <row r="896" spans="1:28" ht="15.75" customHeight="1" x14ac:dyDescent="0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</row>
    <row r="897" spans="1:28" ht="15.75" customHeight="1" x14ac:dyDescent="0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</row>
    <row r="898" spans="1:28" ht="15.75" customHeight="1" x14ac:dyDescent="0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</row>
    <row r="899" spans="1:28" ht="15.75" customHeight="1" x14ac:dyDescent="0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</row>
    <row r="900" spans="1:28" ht="15.75" customHeight="1" x14ac:dyDescent="0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</row>
    <row r="901" spans="1:28" ht="15.75" customHeight="1" x14ac:dyDescent="0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</row>
    <row r="902" spans="1:28" ht="15.75" customHeight="1" x14ac:dyDescent="0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</row>
    <row r="903" spans="1:28" ht="15.75" customHeight="1" x14ac:dyDescent="0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</row>
    <row r="904" spans="1:28" ht="15.75" customHeight="1" x14ac:dyDescent="0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</row>
    <row r="905" spans="1:28" ht="15.75" customHeight="1" x14ac:dyDescent="0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</row>
    <row r="906" spans="1:28" ht="15.75" customHeight="1" x14ac:dyDescent="0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</row>
    <row r="907" spans="1:28" ht="15.75" customHeight="1" x14ac:dyDescent="0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</row>
    <row r="908" spans="1:28" ht="15.75" customHeight="1" x14ac:dyDescent="0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</row>
    <row r="909" spans="1:28" ht="15.75" customHeight="1" x14ac:dyDescent="0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</row>
    <row r="910" spans="1:28" ht="15.75" customHeight="1" x14ac:dyDescent="0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</row>
    <row r="911" spans="1:28" ht="15.75" customHeight="1" x14ac:dyDescent="0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</row>
    <row r="912" spans="1:28" ht="15.75" customHeight="1" x14ac:dyDescent="0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</row>
    <row r="913" spans="1:28" ht="15.75" customHeight="1" x14ac:dyDescent="0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</row>
    <row r="914" spans="1:28" ht="15.75" customHeight="1" x14ac:dyDescent="0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</row>
    <row r="915" spans="1:28" ht="15.75" customHeight="1" x14ac:dyDescent="0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</row>
    <row r="916" spans="1:28" ht="15.75" customHeight="1" x14ac:dyDescent="0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</row>
    <row r="917" spans="1:28" ht="15.75" customHeight="1" x14ac:dyDescent="0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</row>
    <row r="918" spans="1:28" ht="15.75" customHeight="1" x14ac:dyDescent="0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</row>
    <row r="919" spans="1:28" ht="15.75" customHeight="1" x14ac:dyDescent="0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</row>
    <row r="920" spans="1:28" ht="15.75" customHeight="1" x14ac:dyDescent="0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</row>
    <row r="921" spans="1:28" ht="15.75" customHeight="1" x14ac:dyDescent="0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</row>
    <row r="922" spans="1:28" ht="15.75" customHeight="1" x14ac:dyDescent="0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</row>
    <row r="923" spans="1:28" ht="15.75" customHeight="1" x14ac:dyDescent="0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</row>
    <row r="924" spans="1:28" ht="15.75" customHeight="1" x14ac:dyDescent="0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</row>
    <row r="925" spans="1:28" ht="15.75" customHeight="1" x14ac:dyDescent="0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</row>
    <row r="926" spans="1:28" ht="15.75" customHeight="1" x14ac:dyDescent="0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</row>
    <row r="927" spans="1:28" ht="15.75" customHeight="1" x14ac:dyDescent="0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</row>
    <row r="928" spans="1:28" ht="15.75" customHeight="1" x14ac:dyDescent="0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</row>
    <row r="929" spans="1:28" ht="15.75" customHeight="1" x14ac:dyDescent="0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</row>
    <row r="930" spans="1:28" ht="15.75" customHeight="1" x14ac:dyDescent="0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</row>
    <row r="931" spans="1:28" ht="15.75" customHeight="1" x14ac:dyDescent="0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</row>
    <row r="932" spans="1:28" ht="15.75" customHeight="1" x14ac:dyDescent="0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</row>
    <row r="933" spans="1:28" ht="15.75" customHeight="1" x14ac:dyDescent="0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</row>
    <row r="934" spans="1:28" ht="15.75" customHeight="1" x14ac:dyDescent="0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</row>
    <row r="935" spans="1:28" ht="15.75" customHeight="1" x14ac:dyDescent="0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</row>
    <row r="936" spans="1:28" ht="15.75" customHeight="1" x14ac:dyDescent="0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</row>
    <row r="937" spans="1:28" ht="15.75" customHeight="1" x14ac:dyDescent="0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</row>
    <row r="938" spans="1:28" ht="15.75" customHeight="1" x14ac:dyDescent="0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</row>
    <row r="939" spans="1:28" ht="15.75" customHeight="1" x14ac:dyDescent="0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</row>
    <row r="940" spans="1:28" ht="15.75" customHeight="1" x14ac:dyDescent="0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</row>
    <row r="941" spans="1:28" ht="15.75" customHeight="1" x14ac:dyDescent="0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</row>
    <row r="942" spans="1:28" ht="15.75" customHeight="1" x14ac:dyDescent="0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</row>
    <row r="943" spans="1:28" ht="15.75" customHeight="1" x14ac:dyDescent="0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</row>
    <row r="944" spans="1:28" ht="15.75" customHeight="1" x14ac:dyDescent="0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</row>
    <row r="945" spans="1:28" ht="15.75" customHeight="1" x14ac:dyDescent="0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</row>
    <row r="946" spans="1:28" ht="15.75" customHeight="1" x14ac:dyDescent="0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</row>
    <row r="947" spans="1:28" ht="15.75" customHeight="1" x14ac:dyDescent="0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</row>
    <row r="948" spans="1:28" ht="15.75" customHeight="1" x14ac:dyDescent="0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</row>
    <row r="949" spans="1:28" ht="15.75" customHeight="1" x14ac:dyDescent="0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</row>
    <row r="950" spans="1:28" ht="15.75" customHeight="1" x14ac:dyDescent="0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</row>
    <row r="951" spans="1:28" ht="15.75" customHeight="1" x14ac:dyDescent="0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</row>
    <row r="952" spans="1:28" ht="15.75" customHeight="1" x14ac:dyDescent="0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</row>
    <row r="953" spans="1:28" ht="15.75" customHeight="1" x14ac:dyDescent="0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</row>
    <row r="954" spans="1:28" ht="15.75" customHeight="1" x14ac:dyDescent="0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</row>
    <row r="955" spans="1:28" ht="15.75" customHeight="1" x14ac:dyDescent="0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</row>
    <row r="956" spans="1:28" ht="15.75" customHeight="1" x14ac:dyDescent="0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</row>
    <row r="957" spans="1:28" ht="15.75" customHeight="1" x14ac:dyDescent="0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</row>
    <row r="958" spans="1:28" ht="15.75" customHeight="1" x14ac:dyDescent="0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</row>
    <row r="959" spans="1:28" ht="15.75" customHeight="1" x14ac:dyDescent="0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</row>
    <row r="960" spans="1:28" ht="15.75" customHeight="1" x14ac:dyDescent="0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</row>
    <row r="961" spans="1:28" ht="15.75" customHeight="1" x14ac:dyDescent="0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</row>
    <row r="962" spans="1:28" ht="15.75" customHeight="1" x14ac:dyDescent="0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</row>
    <row r="963" spans="1:28" ht="15.75" customHeight="1" x14ac:dyDescent="0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</row>
    <row r="964" spans="1:28" ht="15.75" customHeight="1" x14ac:dyDescent="0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</row>
    <row r="965" spans="1:28" ht="15.75" customHeight="1" x14ac:dyDescent="0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</row>
    <row r="966" spans="1:28" ht="15.75" customHeight="1" x14ac:dyDescent="0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</row>
    <row r="967" spans="1:28" ht="15.75" customHeight="1" x14ac:dyDescent="0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</row>
    <row r="968" spans="1:28" ht="15.75" customHeight="1" x14ac:dyDescent="0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</row>
    <row r="969" spans="1:28" ht="15.75" customHeight="1" x14ac:dyDescent="0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</row>
    <row r="970" spans="1:28" ht="15.75" customHeight="1" x14ac:dyDescent="0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</row>
    <row r="971" spans="1:28" ht="15.75" customHeight="1" x14ac:dyDescent="0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</row>
    <row r="972" spans="1:28" ht="15.75" customHeight="1" x14ac:dyDescent="0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</row>
    <row r="973" spans="1:28" ht="15.75" customHeight="1" x14ac:dyDescent="0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</row>
    <row r="974" spans="1:28" ht="15.75" customHeight="1" x14ac:dyDescent="0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</row>
    <row r="975" spans="1:28" ht="15.75" customHeight="1" x14ac:dyDescent="0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</row>
    <row r="976" spans="1:28" ht="15.75" customHeight="1" x14ac:dyDescent="0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</row>
    <row r="977" spans="1:28" ht="15.75" customHeight="1" x14ac:dyDescent="0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</row>
    <row r="978" spans="1:28" ht="15.75" customHeight="1" x14ac:dyDescent="0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</row>
    <row r="979" spans="1:28" ht="15.75" customHeight="1" x14ac:dyDescent="0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</row>
    <row r="980" spans="1:28" ht="15.75" customHeight="1" x14ac:dyDescent="0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</row>
    <row r="981" spans="1:28" ht="15.75" customHeight="1" x14ac:dyDescent="0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</row>
    <row r="982" spans="1:28" ht="15.75" customHeight="1" x14ac:dyDescent="0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</row>
    <row r="983" spans="1:28" ht="15.75" customHeight="1" x14ac:dyDescent="0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</row>
    <row r="984" spans="1:28" ht="15.75" customHeight="1" x14ac:dyDescent="0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</row>
    <row r="985" spans="1:28" ht="15.75" customHeight="1" x14ac:dyDescent="0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</row>
    <row r="986" spans="1:28" ht="15.75" customHeight="1" x14ac:dyDescent="0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</row>
    <row r="987" spans="1:28" ht="15.75" customHeight="1" x14ac:dyDescent="0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</row>
    <row r="988" spans="1:28" ht="14.25" x14ac:dyDescent="0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</row>
  </sheetData>
  <mergeCells count="22">
    <mergeCell ref="O30:P30"/>
    <mergeCell ref="Q30:T30"/>
    <mergeCell ref="U30:X30"/>
    <mergeCell ref="Y30:AA30"/>
    <mergeCell ref="A26:AB26"/>
    <mergeCell ref="B29:I29"/>
    <mergeCell ref="J29:P29"/>
    <mergeCell ref="Q29:AA29"/>
    <mergeCell ref="B30:I30"/>
    <mergeCell ref="J30:L30"/>
    <mergeCell ref="M30:N30"/>
    <mergeCell ref="O5:P5"/>
    <mergeCell ref="Q5:T5"/>
    <mergeCell ref="U5:X5"/>
    <mergeCell ref="Y5:AA5"/>
    <mergeCell ref="A1:AB1"/>
    <mergeCell ref="B4:I4"/>
    <mergeCell ref="J4:P4"/>
    <mergeCell ref="Q4:AA4"/>
    <mergeCell ref="B5:I5"/>
    <mergeCell ref="J5:L5"/>
    <mergeCell ref="M5:N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zoomScale="62" workbookViewId="0">
      <selection activeCell="G43" sqref="G43"/>
    </sheetView>
  </sheetViews>
  <sheetFormatPr baseColWidth="10" defaultColWidth="12.625" defaultRowHeight="15" customHeight="1" x14ac:dyDescent="0.2"/>
  <cols>
    <col min="1" max="1" width="19.125" customWidth="1"/>
    <col min="2" max="2" width="19" customWidth="1"/>
    <col min="3" max="3" width="13.625" customWidth="1"/>
    <col min="4" max="4" width="10.125" customWidth="1"/>
    <col min="5" max="5" width="16.875" customWidth="1"/>
    <col min="6" max="6" width="16.5" customWidth="1"/>
    <col min="7" max="7" width="20.5" customWidth="1"/>
    <col min="8" max="8" width="15.5" customWidth="1"/>
    <col min="9" max="9" width="13.625" customWidth="1"/>
    <col min="10" max="10" width="16.125" customWidth="1"/>
    <col min="11" max="11" width="16.625" customWidth="1"/>
    <col min="12" max="12" width="14.5" customWidth="1"/>
    <col min="13" max="13" width="16.875" customWidth="1"/>
    <col min="14" max="14" width="16.125" customWidth="1"/>
    <col min="15" max="15" width="17.125" customWidth="1"/>
    <col min="16" max="17" width="18.125" customWidth="1"/>
    <col min="18" max="18" width="15.875" customWidth="1"/>
    <col min="19" max="19" width="12" customWidth="1"/>
    <col min="20" max="20" width="18.5" customWidth="1"/>
    <col min="21" max="21" width="13.5" customWidth="1"/>
    <col min="22" max="22" width="13.625" customWidth="1"/>
    <col min="23" max="23" width="10.625" customWidth="1"/>
    <col min="24" max="24" width="13.5" customWidth="1"/>
    <col min="25" max="25" width="15.5" customWidth="1"/>
    <col min="26" max="26" width="12.5" customWidth="1"/>
    <col min="27" max="27" width="13.375" customWidth="1"/>
    <col min="28" max="28" width="10.625" customWidth="1"/>
    <col min="29" max="29" width="12.875" customWidth="1"/>
    <col min="30" max="30" width="18" customWidth="1"/>
    <col min="31" max="33" width="10.625" customWidth="1"/>
    <col min="34" max="34" width="17.125" customWidth="1"/>
  </cols>
  <sheetData>
    <row r="1" spans="1:34" ht="13.5" customHeight="1" x14ac:dyDescent="0.2">
      <c r="A1" s="139" t="s">
        <v>99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</row>
    <row r="2" spans="1:34" ht="13.5" customHeight="1" x14ac:dyDescent="0.2">
      <c r="A2" s="45"/>
      <c r="B2" s="141" t="s">
        <v>100</v>
      </c>
      <c r="C2" s="142"/>
      <c r="D2" s="142"/>
      <c r="E2" s="142"/>
      <c r="F2" s="142"/>
      <c r="G2" s="142"/>
      <c r="H2" s="142"/>
      <c r="I2" s="142"/>
      <c r="J2" s="143"/>
      <c r="K2" s="141" t="s">
        <v>101</v>
      </c>
      <c r="L2" s="142"/>
      <c r="M2" s="142"/>
      <c r="N2" s="142"/>
      <c r="O2" s="142"/>
      <c r="P2" s="142"/>
      <c r="Q2" s="142"/>
      <c r="R2" s="142"/>
      <c r="S2" s="142"/>
      <c r="T2" s="142"/>
      <c r="U2" s="46"/>
      <c r="V2" s="47"/>
      <c r="W2" s="149" t="s">
        <v>102</v>
      </c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</row>
    <row r="3" spans="1:34" ht="13.5" customHeight="1" x14ac:dyDescent="0.2">
      <c r="A3" s="48"/>
      <c r="B3" s="144" t="s">
        <v>103</v>
      </c>
      <c r="C3" s="145"/>
      <c r="D3" s="145"/>
      <c r="E3" s="145"/>
      <c r="F3" s="145"/>
      <c r="G3" s="145"/>
      <c r="H3" s="145"/>
      <c r="I3" s="145"/>
      <c r="J3" s="146"/>
      <c r="K3" s="144" t="s">
        <v>104</v>
      </c>
      <c r="L3" s="145"/>
      <c r="M3" s="145"/>
      <c r="N3" s="146"/>
      <c r="O3" s="144" t="s">
        <v>126</v>
      </c>
      <c r="P3" s="145"/>
      <c r="Q3" s="146"/>
      <c r="R3" s="144" t="s">
        <v>106</v>
      </c>
      <c r="S3" s="145"/>
      <c r="T3" s="146"/>
      <c r="U3" s="144" t="s">
        <v>107</v>
      </c>
      <c r="V3" s="145"/>
      <c r="W3" s="145"/>
      <c r="X3" s="145"/>
      <c r="Y3" s="146"/>
      <c r="Z3" s="144" t="s">
        <v>127</v>
      </c>
      <c r="AA3" s="145"/>
      <c r="AB3" s="145"/>
      <c r="AC3" s="145"/>
      <c r="AD3" s="146"/>
      <c r="AE3" s="147" t="s">
        <v>109</v>
      </c>
      <c r="AF3" s="148"/>
      <c r="AG3" s="148"/>
      <c r="AH3" s="148"/>
    </row>
    <row r="4" spans="1:34" ht="13.5" customHeight="1" x14ac:dyDescent="0.2">
      <c r="A4" s="49" t="s">
        <v>110</v>
      </c>
      <c r="B4" s="49" t="s">
        <v>12</v>
      </c>
      <c r="C4" s="49" t="s">
        <v>16</v>
      </c>
      <c r="D4" s="49" t="s">
        <v>20</v>
      </c>
      <c r="E4" s="49" t="s">
        <v>22</v>
      </c>
      <c r="F4" s="49" t="s">
        <v>26</v>
      </c>
      <c r="G4" s="49" t="s">
        <v>30</v>
      </c>
      <c r="H4" s="49" t="s">
        <v>33</v>
      </c>
      <c r="I4" s="49" t="s">
        <v>36</v>
      </c>
      <c r="J4" s="85" t="s">
        <v>128</v>
      </c>
      <c r="K4" s="49" t="s">
        <v>41</v>
      </c>
      <c r="L4" s="49" t="s">
        <v>44</v>
      </c>
      <c r="M4" s="49" t="s">
        <v>47</v>
      </c>
      <c r="N4" s="85" t="s">
        <v>129</v>
      </c>
      <c r="O4" s="49" t="s">
        <v>52</v>
      </c>
      <c r="P4" s="49" t="s">
        <v>54</v>
      </c>
      <c r="Q4" s="85" t="s">
        <v>130</v>
      </c>
      <c r="R4" s="49" t="s">
        <v>58</v>
      </c>
      <c r="S4" s="49" t="s">
        <v>60</v>
      </c>
      <c r="T4" s="85" t="s">
        <v>131</v>
      </c>
      <c r="U4" s="49" t="s">
        <v>67</v>
      </c>
      <c r="V4" s="49" t="s">
        <v>70</v>
      </c>
      <c r="W4" s="49" t="s">
        <v>72</v>
      </c>
      <c r="X4" s="49" t="s">
        <v>75</v>
      </c>
      <c r="Y4" s="85" t="s">
        <v>132</v>
      </c>
      <c r="Z4" s="49" t="s">
        <v>80</v>
      </c>
      <c r="AA4" s="49" t="s">
        <v>82</v>
      </c>
      <c r="AB4" s="49" t="s">
        <v>84</v>
      </c>
      <c r="AC4" s="49" t="s">
        <v>86</v>
      </c>
      <c r="AD4" s="85" t="s">
        <v>133</v>
      </c>
      <c r="AE4" s="49" t="s">
        <v>95</v>
      </c>
      <c r="AF4" s="50" t="s">
        <v>92</v>
      </c>
      <c r="AG4" s="50" t="s">
        <v>95</v>
      </c>
      <c r="AH4" s="86" t="s">
        <v>134</v>
      </c>
    </row>
    <row r="5" spans="1:34" ht="13.5" customHeight="1" x14ac:dyDescent="0.2">
      <c r="A5" s="51">
        <v>2017</v>
      </c>
      <c r="B5" s="52"/>
      <c r="C5" s="52"/>
      <c r="D5" s="52"/>
      <c r="E5" s="52"/>
      <c r="F5" s="52"/>
      <c r="G5" s="52"/>
      <c r="H5" s="52"/>
      <c r="I5" s="52"/>
      <c r="J5" s="87"/>
      <c r="K5" s="52"/>
      <c r="L5" s="52"/>
      <c r="M5" s="52"/>
      <c r="N5" s="87"/>
      <c r="O5" s="52"/>
      <c r="P5" s="52"/>
      <c r="Q5" s="87"/>
      <c r="R5" s="52"/>
      <c r="S5" s="52"/>
      <c r="T5" s="87"/>
      <c r="U5" s="52"/>
      <c r="V5" s="52"/>
      <c r="W5" s="52"/>
      <c r="X5" s="52"/>
      <c r="Y5" s="87"/>
      <c r="Z5" s="52"/>
      <c r="AA5" s="52"/>
      <c r="AB5" s="52"/>
      <c r="AC5" s="52"/>
      <c r="AD5" s="87"/>
      <c r="AE5" s="52"/>
      <c r="AF5" s="53"/>
      <c r="AG5" s="15"/>
      <c r="AH5" s="88"/>
    </row>
    <row r="6" spans="1:34" ht="13.5" customHeight="1" x14ac:dyDescent="0.2">
      <c r="A6" s="54" t="s">
        <v>111</v>
      </c>
      <c r="B6" s="55">
        <v>100</v>
      </c>
      <c r="C6" s="55">
        <v>100</v>
      </c>
      <c r="D6" s="55">
        <v>100</v>
      </c>
      <c r="E6" s="55">
        <v>100</v>
      </c>
      <c r="F6" s="55">
        <v>100</v>
      </c>
      <c r="G6" s="55">
        <v>100</v>
      </c>
      <c r="H6" s="55">
        <v>100</v>
      </c>
      <c r="I6" s="55">
        <v>100</v>
      </c>
      <c r="J6" s="89">
        <f t="shared" ref="J6:J10" si="0">(B6*0.4+C6*0.1+D6*0.1+E6*0.1+F6*0.1+G6*0.1+H6*0.1)</f>
        <v>100</v>
      </c>
      <c r="K6" s="55">
        <v>100</v>
      </c>
      <c r="L6" s="55">
        <v>100</v>
      </c>
      <c r="M6" s="55">
        <v>100</v>
      </c>
      <c r="N6" s="89">
        <f>(50%*K6) + (10%*L6) + (40%*'Final Banking'!M6)</f>
        <v>100</v>
      </c>
      <c r="O6" s="55">
        <v>0</v>
      </c>
      <c r="P6" s="57">
        <v>0</v>
      </c>
      <c r="Q6" s="90">
        <f t="shared" ref="Q6:Q10" si="1">0.8*O6+0.2*P6</f>
        <v>0</v>
      </c>
      <c r="R6" s="55">
        <v>100</v>
      </c>
      <c r="S6" s="55">
        <v>100</v>
      </c>
      <c r="T6" s="91">
        <f t="shared" ref="T6:T10" si="2">(60%*R6) + (40%*S6)</f>
        <v>100</v>
      </c>
      <c r="U6" s="69">
        <v>100</v>
      </c>
      <c r="V6" s="55">
        <v>100</v>
      </c>
      <c r="W6" s="55">
        <v>0</v>
      </c>
      <c r="X6" s="55">
        <v>0</v>
      </c>
      <c r="Y6" s="91">
        <f t="shared" ref="Y6:Y10" si="3">(1/3*U6)+(1/3*V6)+(10%*W6)+((1-2/3-10%)*X6)</f>
        <v>66.666666666666657</v>
      </c>
      <c r="Z6" s="55">
        <v>100</v>
      </c>
      <c r="AA6" s="55">
        <v>0</v>
      </c>
      <c r="AB6" s="55">
        <v>100</v>
      </c>
      <c r="AC6" s="55">
        <v>100</v>
      </c>
      <c r="AD6" s="91">
        <f t="shared" ref="AD6:AD10" si="4">(2/3*Z6) + AVERAGE(AA6:AC6)*1/3</f>
        <v>88.888888888888886</v>
      </c>
      <c r="AE6" s="55">
        <v>100</v>
      </c>
      <c r="AF6" s="92">
        <v>100</v>
      </c>
      <c r="AG6" s="92">
        <v>100</v>
      </c>
      <c r="AH6" s="93">
        <f t="shared" ref="AH6:AH10" si="5">1/3*AE6+1/3*AF6+1/3*AG6</f>
        <v>99.999999999999986</v>
      </c>
    </row>
    <row r="7" spans="1:34" ht="13.5" customHeight="1" x14ac:dyDescent="0.2">
      <c r="A7" s="54" t="s">
        <v>113</v>
      </c>
      <c r="B7" s="55">
        <v>100</v>
      </c>
      <c r="C7" s="55">
        <v>0</v>
      </c>
      <c r="D7" s="55">
        <v>100</v>
      </c>
      <c r="E7" s="55">
        <v>100</v>
      </c>
      <c r="F7" s="55">
        <v>100</v>
      </c>
      <c r="G7" s="55">
        <v>100</v>
      </c>
      <c r="H7" s="55">
        <v>100</v>
      </c>
      <c r="I7" s="55">
        <v>100</v>
      </c>
      <c r="J7" s="89">
        <f t="shared" si="0"/>
        <v>90</v>
      </c>
      <c r="K7" s="55">
        <v>0</v>
      </c>
      <c r="L7" s="55">
        <v>0</v>
      </c>
      <c r="M7" s="55">
        <v>100</v>
      </c>
      <c r="N7" s="89">
        <f>(50%*K7) + (10%*L7) + (40%*'Final Banking'!M7)</f>
        <v>40</v>
      </c>
      <c r="O7" s="55">
        <v>0</v>
      </c>
      <c r="P7" s="57">
        <v>0</v>
      </c>
      <c r="Q7" s="90">
        <f t="shared" si="1"/>
        <v>0</v>
      </c>
      <c r="R7" s="55">
        <v>100</v>
      </c>
      <c r="S7" s="55">
        <v>0</v>
      </c>
      <c r="T7" s="91">
        <f t="shared" si="2"/>
        <v>60</v>
      </c>
      <c r="U7" s="69">
        <v>100</v>
      </c>
      <c r="V7" s="55">
        <v>100</v>
      </c>
      <c r="W7" s="55">
        <v>0</v>
      </c>
      <c r="X7" s="55">
        <v>0</v>
      </c>
      <c r="Y7" s="91">
        <f t="shared" si="3"/>
        <v>66.666666666666657</v>
      </c>
      <c r="Z7" s="55">
        <v>100</v>
      </c>
      <c r="AA7" s="55">
        <v>0</v>
      </c>
      <c r="AB7" s="55">
        <v>100</v>
      </c>
      <c r="AC7" s="55">
        <v>0</v>
      </c>
      <c r="AD7" s="91">
        <f t="shared" si="4"/>
        <v>77.777777777777771</v>
      </c>
      <c r="AE7" s="55">
        <v>100</v>
      </c>
      <c r="AF7" s="92">
        <v>100</v>
      </c>
      <c r="AG7" s="92">
        <v>100</v>
      </c>
      <c r="AH7" s="93">
        <f t="shared" si="5"/>
        <v>99.999999999999986</v>
      </c>
    </row>
    <row r="8" spans="1:34" ht="13.5" customHeight="1" x14ac:dyDescent="0.2">
      <c r="A8" s="54" t="s">
        <v>114</v>
      </c>
      <c r="B8" s="55">
        <v>100</v>
      </c>
      <c r="C8" s="55">
        <v>100</v>
      </c>
      <c r="D8" s="55">
        <v>100</v>
      </c>
      <c r="E8" s="55">
        <v>100</v>
      </c>
      <c r="F8" s="55">
        <v>100</v>
      </c>
      <c r="G8" s="55">
        <v>100</v>
      </c>
      <c r="H8" s="55">
        <v>100</v>
      </c>
      <c r="I8" s="55">
        <v>100</v>
      </c>
      <c r="J8" s="89">
        <f t="shared" si="0"/>
        <v>100</v>
      </c>
      <c r="K8" s="55">
        <v>100</v>
      </c>
      <c r="L8" s="55">
        <v>100</v>
      </c>
      <c r="M8" s="55">
        <v>100</v>
      </c>
      <c r="N8" s="89">
        <f>(50%*K8) + (10%*L8) + (40%*'Final Banking'!M8)</f>
        <v>100</v>
      </c>
      <c r="O8" s="55">
        <v>0</v>
      </c>
      <c r="P8" s="57">
        <v>0</v>
      </c>
      <c r="Q8" s="90">
        <f t="shared" si="1"/>
        <v>0</v>
      </c>
      <c r="R8" s="55">
        <v>100</v>
      </c>
      <c r="S8" s="55">
        <v>100</v>
      </c>
      <c r="T8" s="91">
        <f t="shared" si="2"/>
        <v>100</v>
      </c>
      <c r="U8" s="69">
        <v>100</v>
      </c>
      <c r="V8" s="55">
        <v>100</v>
      </c>
      <c r="W8" s="55">
        <v>0</v>
      </c>
      <c r="X8" s="55">
        <v>0</v>
      </c>
      <c r="Y8" s="91">
        <f t="shared" si="3"/>
        <v>66.666666666666657</v>
      </c>
      <c r="Z8" s="55">
        <v>100</v>
      </c>
      <c r="AA8" s="55">
        <v>100</v>
      </c>
      <c r="AB8" s="55">
        <v>0</v>
      </c>
      <c r="AC8" s="55">
        <v>0</v>
      </c>
      <c r="AD8" s="91">
        <f t="shared" si="4"/>
        <v>77.777777777777771</v>
      </c>
      <c r="AE8" s="55">
        <v>100</v>
      </c>
      <c r="AF8" s="92">
        <v>100</v>
      </c>
      <c r="AG8" s="92">
        <v>100</v>
      </c>
      <c r="AH8" s="93">
        <f t="shared" si="5"/>
        <v>99.999999999999986</v>
      </c>
    </row>
    <row r="9" spans="1:34" ht="13.5" customHeight="1" x14ac:dyDescent="0.2">
      <c r="A9" s="54" t="s">
        <v>115</v>
      </c>
      <c r="B9" s="55">
        <v>100</v>
      </c>
      <c r="C9" s="55">
        <v>0</v>
      </c>
      <c r="D9" s="55">
        <v>100</v>
      </c>
      <c r="E9" s="55">
        <v>100</v>
      </c>
      <c r="F9" s="55">
        <v>100</v>
      </c>
      <c r="G9" s="55">
        <v>100</v>
      </c>
      <c r="H9" s="55">
        <v>100</v>
      </c>
      <c r="I9" s="55">
        <v>100</v>
      </c>
      <c r="J9" s="89">
        <f t="shared" si="0"/>
        <v>90</v>
      </c>
      <c r="K9" s="55">
        <v>100</v>
      </c>
      <c r="L9" s="55">
        <v>0</v>
      </c>
      <c r="M9" s="55">
        <v>100</v>
      </c>
      <c r="N9" s="89">
        <f>(50%*K9) + (10%*L9) + (40%*'Final Banking'!M9)</f>
        <v>90</v>
      </c>
      <c r="O9" s="55">
        <v>0</v>
      </c>
      <c r="P9" s="57">
        <v>0</v>
      </c>
      <c r="Q9" s="90">
        <f t="shared" si="1"/>
        <v>0</v>
      </c>
      <c r="R9" s="55">
        <v>100</v>
      </c>
      <c r="S9" s="55">
        <v>0</v>
      </c>
      <c r="T9" s="91">
        <f t="shared" si="2"/>
        <v>60</v>
      </c>
      <c r="U9" s="69">
        <v>100</v>
      </c>
      <c r="V9" s="55">
        <v>100</v>
      </c>
      <c r="W9" s="55">
        <v>0</v>
      </c>
      <c r="X9" s="55">
        <v>0</v>
      </c>
      <c r="Y9" s="91">
        <f t="shared" si="3"/>
        <v>66.666666666666657</v>
      </c>
      <c r="Z9" s="60">
        <v>100</v>
      </c>
      <c r="AA9" s="60">
        <v>0</v>
      </c>
      <c r="AB9" s="60">
        <v>100</v>
      </c>
      <c r="AC9" s="60">
        <v>0</v>
      </c>
      <c r="AD9" s="91">
        <f t="shared" si="4"/>
        <v>77.777777777777771</v>
      </c>
      <c r="AE9" s="55">
        <v>100</v>
      </c>
      <c r="AF9" s="92">
        <v>100</v>
      </c>
      <c r="AG9" s="92">
        <v>100</v>
      </c>
      <c r="AH9" s="93">
        <f t="shared" si="5"/>
        <v>99.999999999999986</v>
      </c>
    </row>
    <row r="10" spans="1:34" ht="13.5" customHeight="1" x14ac:dyDescent="0.2">
      <c r="A10" s="54" t="s">
        <v>116</v>
      </c>
      <c r="B10" s="55">
        <v>100</v>
      </c>
      <c r="C10" s="55">
        <v>100</v>
      </c>
      <c r="D10" s="55">
        <v>100</v>
      </c>
      <c r="E10" s="55">
        <v>100</v>
      </c>
      <c r="F10" s="55">
        <v>100</v>
      </c>
      <c r="G10" s="55">
        <v>100</v>
      </c>
      <c r="H10" s="55">
        <v>100</v>
      </c>
      <c r="I10" s="55">
        <v>100</v>
      </c>
      <c r="J10" s="89">
        <f t="shared" si="0"/>
        <v>100</v>
      </c>
      <c r="K10" s="55">
        <v>100</v>
      </c>
      <c r="L10" s="55">
        <v>0</v>
      </c>
      <c r="M10" s="55">
        <v>100</v>
      </c>
      <c r="N10" s="89">
        <f>(50%*K10) + (10%*L10) + (40%*'Final Banking'!M10)</f>
        <v>90</v>
      </c>
      <c r="O10" s="55">
        <v>0</v>
      </c>
      <c r="P10" s="57">
        <v>0</v>
      </c>
      <c r="Q10" s="90">
        <f t="shared" si="1"/>
        <v>0</v>
      </c>
      <c r="R10" s="55">
        <v>100</v>
      </c>
      <c r="S10" s="55">
        <v>50</v>
      </c>
      <c r="T10" s="91">
        <f t="shared" si="2"/>
        <v>80</v>
      </c>
      <c r="U10" s="69">
        <v>100</v>
      </c>
      <c r="V10" s="55">
        <v>100</v>
      </c>
      <c r="W10" s="55">
        <v>0</v>
      </c>
      <c r="X10" s="55">
        <v>80</v>
      </c>
      <c r="Y10" s="91">
        <f t="shared" si="3"/>
        <v>85.333333333333329</v>
      </c>
      <c r="Z10" s="60">
        <v>100</v>
      </c>
      <c r="AA10" s="60">
        <v>100</v>
      </c>
      <c r="AB10" s="60">
        <v>100</v>
      </c>
      <c r="AC10" s="60">
        <v>0</v>
      </c>
      <c r="AD10" s="91">
        <f t="shared" si="4"/>
        <v>88.888888888888886</v>
      </c>
      <c r="AE10" s="55">
        <v>100</v>
      </c>
      <c r="AF10" s="92">
        <v>100</v>
      </c>
      <c r="AG10" s="92">
        <v>100</v>
      </c>
      <c r="AH10" s="93">
        <f t="shared" si="5"/>
        <v>99.999999999999986</v>
      </c>
    </row>
    <row r="11" spans="1:34" ht="13.5" customHeight="1" x14ac:dyDescent="0.2">
      <c r="A11" s="51">
        <v>2018</v>
      </c>
      <c r="B11" s="52"/>
      <c r="C11" s="52"/>
      <c r="D11" s="52"/>
      <c r="E11" s="52"/>
      <c r="F11" s="52"/>
      <c r="G11" s="52"/>
      <c r="H11" s="52"/>
      <c r="I11" s="52"/>
      <c r="J11" s="87"/>
      <c r="K11" s="52"/>
      <c r="L11" s="52"/>
      <c r="M11" s="52"/>
      <c r="N11" s="89"/>
      <c r="O11" s="52"/>
      <c r="P11" s="52"/>
      <c r="Q11" s="87"/>
      <c r="R11" s="52"/>
      <c r="S11" s="94"/>
      <c r="T11" s="95"/>
      <c r="U11" s="71"/>
      <c r="V11" s="52"/>
      <c r="W11" s="52"/>
      <c r="X11" s="52"/>
      <c r="Y11" s="95"/>
      <c r="Z11" s="52"/>
      <c r="AA11" s="52"/>
      <c r="AB11" s="52"/>
      <c r="AC11" s="52"/>
      <c r="AD11" s="95"/>
      <c r="AE11" s="52"/>
      <c r="AF11" s="52"/>
      <c r="AG11" s="52"/>
      <c r="AH11" s="96"/>
    </row>
    <row r="12" spans="1:34" ht="13.5" customHeight="1" x14ac:dyDescent="0.2">
      <c r="A12" s="54" t="s">
        <v>111</v>
      </c>
      <c r="B12" s="55">
        <v>100</v>
      </c>
      <c r="C12" s="55">
        <v>100</v>
      </c>
      <c r="D12" s="55">
        <v>100</v>
      </c>
      <c r="E12" s="55">
        <v>100</v>
      </c>
      <c r="F12" s="55">
        <v>100</v>
      </c>
      <c r="G12" s="55">
        <v>100</v>
      </c>
      <c r="H12" s="55">
        <v>100</v>
      </c>
      <c r="I12" s="55">
        <v>100</v>
      </c>
      <c r="J12" s="87">
        <f t="shared" ref="J12:J16" si="6">(B12*0.4+C12*0.1+D12*0.1+E12*0.1+F12*0.1+G12*0.1+H12*0.1)</f>
        <v>100</v>
      </c>
      <c r="K12" s="55">
        <v>100</v>
      </c>
      <c r="L12" s="55">
        <v>100</v>
      </c>
      <c r="M12" s="55">
        <v>100</v>
      </c>
      <c r="N12" s="89">
        <f>(50%*K12) + (10%*L12) + (40%*'Final Banking'!M12)</f>
        <v>100</v>
      </c>
      <c r="O12" s="55">
        <v>0</v>
      </c>
      <c r="P12" s="57">
        <v>0</v>
      </c>
      <c r="Q12" s="90">
        <f t="shared" ref="Q12:Q16" si="7">0.8*O12+0.2*P12</f>
        <v>0</v>
      </c>
      <c r="R12" s="55">
        <v>100</v>
      </c>
      <c r="S12" s="55">
        <v>100</v>
      </c>
      <c r="T12" s="91">
        <f t="shared" ref="T12:T16" si="8">(60%*R12) + (40%*S12)</f>
        <v>100</v>
      </c>
      <c r="U12" s="69">
        <v>100</v>
      </c>
      <c r="V12" s="55">
        <v>100</v>
      </c>
      <c r="W12" s="55">
        <v>0</v>
      </c>
      <c r="X12" s="55">
        <v>0</v>
      </c>
      <c r="Y12" s="91">
        <f t="shared" ref="Y12:Y16" si="9">(1/3*U12)+(1/3*V12)+(10%*W12)+((1-2/3-10%)*X12)</f>
        <v>66.666666666666657</v>
      </c>
      <c r="Z12" s="55">
        <v>100</v>
      </c>
      <c r="AA12" s="55">
        <v>0</v>
      </c>
      <c r="AB12" s="55">
        <v>100</v>
      </c>
      <c r="AC12" s="55">
        <v>100</v>
      </c>
      <c r="AD12" s="91">
        <f t="shared" ref="AD12:AD16" si="10">(2/3*Z12) + AVERAGE(AA12:AC12)*1/3</f>
        <v>88.888888888888886</v>
      </c>
      <c r="AE12" s="55">
        <v>100</v>
      </c>
      <c r="AF12" s="92">
        <v>100</v>
      </c>
      <c r="AG12" s="92">
        <v>100</v>
      </c>
      <c r="AH12" s="93">
        <f>1/3*AE12+1/3*AF12+1/3*AG12</f>
        <v>99.999999999999986</v>
      </c>
    </row>
    <row r="13" spans="1:34" ht="13.5" customHeight="1" x14ac:dyDescent="0.2">
      <c r="A13" s="54" t="s">
        <v>113</v>
      </c>
      <c r="B13" s="55">
        <v>100</v>
      </c>
      <c r="C13" s="55">
        <v>0</v>
      </c>
      <c r="D13" s="55">
        <v>100</v>
      </c>
      <c r="E13" s="55">
        <v>100</v>
      </c>
      <c r="F13" s="55">
        <v>100</v>
      </c>
      <c r="G13" s="55">
        <v>100</v>
      </c>
      <c r="H13" s="55">
        <v>100</v>
      </c>
      <c r="I13" s="55">
        <v>100</v>
      </c>
      <c r="J13" s="87">
        <f t="shared" si="6"/>
        <v>90</v>
      </c>
      <c r="K13" s="55">
        <v>0</v>
      </c>
      <c r="L13" s="55">
        <v>0</v>
      </c>
      <c r="M13" s="55">
        <v>100</v>
      </c>
      <c r="N13" s="89">
        <f>(50%*K13) + (10%*L13) + (40%*'Final Banking'!M13)</f>
        <v>40</v>
      </c>
      <c r="O13" s="55">
        <v>0</v>
      </c>
      <c r="P13" s="57">
        <v>0</v>
      </c>
      <c r="Q13" s="90">
        <f t="shared" si="7"/>
        <v>0</v>
      </c>
      <c r="R13" s="55">
        <v>100</v>
      </c>
      <c r="S13" s="55">
        <v>0</v>
      </c>
      <c r="T13" s="91">
        <f t="shared" si="8"/>
        <v>60</v>
      </c>
      <c r="U13" s="69">
        <v>100</v>
      </c>
      <c r="V13" s="55">
        <v>100</v>
      </c>
      <c r="W13" s="55">
        <v>0</v>
      </c>
      <c r="X13" s="55">
        <v>0</v>
      </c>
      <c r="Y13" s="91">
        <f t="shared" si="9"/>
        <v>66.666666666666657</v>
      </c>
      <c r="Z13" s="55">
        <v>100</v>
      </c>
      <c r="AA13" s="55">
        <v>0</v>
      </c>
      <c r="AB13" s="55">
        <v>100</v>
      </c>
      <c r="AC13" s="55">
        <v>0</v>
      </c>
      <c r="AD13" s="91">
        <f t="shared" si="10"/>
        <v>77.777777777777771</v>
      </c>
      <c r="AE13" s="55">
        <v>100</v>
      </c>
      <c r="AF13" s="92">
        <v>100</v>
      </c>
      <c r="AG13" s="92">
        <v>100</v>
      </c>
      <c r="AH13" s="93">
        <v>100</v>
      </c>
    </row>
    <row r="14" spans="1:34" ht="13.5" customHeight="1" x14ac:dyDescent="0.2">
      <c r="A14" s="54" t="s">
        <v>114</v>
      </c>
      <c r="B14" s="55">
        <v>100</v>
      </c>
      <c r="C14" s="55">
        <v>100</v>
      </c>
      <c r="D14" s="55">
        <v>100</v>
      </c>
      <c r="E14" s="55">
        <v>100</v>
      </c>
      <c r="F14" s="55">
        <v>100</v>
      </c>
      <c r="G14" s="55">
        <v>100</v>
      </c>
      <c r="H14" s="55">
        <v>100</v>
      </c>
      <c r="I14" s="55">
        <v>100</v>
      </c>
      <c r="J14" s="87">
        <f t="shared" si="6"/>
        <v>100</v>
      </c>
      <c r="K14" s="55">
        <v>100</v>
      </c>
      <c r="L14" s="55">
        <v>100</v>
      </c>
      <c r="M14" s="55">
        <v>100</v>
      </c>
      <c r="N14" s="89">
        <f>(50%*K14) + (10%*L14) + (40%*'Final Banking'!M14)</f>
        <v>100</v>
      </c>
      <c r="O14" s="55">
        <v>0</v>
      </c>
      <c r="P14" s="57">
        <v>0</v>
      </c>
      <c r="Q14" s="90">
        <f t="shared" si="7"/>
        <v>0</v>
      </c>
      <c r="R14" s="55">
        <v>100</v>
      </c>
      <c r="S14" s="55">
        <v>100</v>
      </c>
      <c r="T14" s="91">
        <f t="shared" si="8"/>
        <v>100</v>
      </c>
      <c r="U14" s="69">
        <v>100</v>
      </c>
      <c r="V14" s="55">
        <v>100</v>
      </c>
      <c r="W14" s="55">
        <v>0</v>
      </c>
      <c r="X14" s="55">
        <v>0</v>
      </c>
      <c r="Y14" s="91">
        <f t="shared" si="9"/>
        <v>66.666666666666657</v>
      </c>
      <c r="Z14" s="55">
        <v>100</v>
      </c>
      <c r="AA14" s="55">
        <v>100</v>
      </c>
      <c r="AB14" s="55">
        <v>0</v>
      </c>
      <c r="AC14" s="55">
        <v>0</v>
      </c>
      <c r="AD14" s="91">
        <f t="shared" si="10"/>
        <v>77.777777777777771</v>
      </c>
      <c r="AE14" s="55">
        <v>100</v>
      </c>
      <c r="AF14" s="92">
        <v>100</v>
      </c>
      <c r="AG14" s="92">
        <v>100</v>
      </c>
      <c r="AH14" s="93">
        <v>100</v>
      </c>
    </row>
    <row r="15" spans="1:34" ht="13.5" customHeight="1" x14ac:dyDescent="0.2">
      <c r="A15" s="54" t="s">
        <v>115</v>
      </c>
      <c r="B15" s="55">
        <v>100</v>
      </c>
      <c r="C15" s="55">
        <v>0</v>
      </c>
      <c r="D15" s="55">
        <v>100</v>
      </c>
      <c r="E15" s="55">
        <v>100</v>
      </c>
      <c r="F15" s="55">
        <v>100</v>
      </c>
      <c r="G15" s="55">
        <v>100</v>
      </c>
      <c r="H15" s="55">
        <v>100</v>
      </c>
      <c r="I15" s="55">
        <v>100</v>
      </c>
      <c r="J15" s="87">
        <f t="shared" si="6"/>
        <v>90</v>
      </c>
      <c r="K15" s="55">
        <v>100</v>
      </c>
      <c r="L15" s="55">
        <v>0</v>
      </c>
      <c r="M15" s="55">
        <v>100</v>
      </c>
      <c r="N15" s="89">
        <f>(50%*K15) + (10%*L15) + (40%*'Final Banking'!M15)</f>
        <v>90</v>
      </c>
      <c r="O15" s="55">
        <v>0</v>
      </c>
      <c r="P15" s="57">
        <v>0</v>
      </c>
      <c r="Q15" s="90">
        <f t="shared" si="7"/>
        <v>0</v>
      </c>
      <c r="R15" s="55">
        <v>100</v>
      </c>
      <c r="S15" s="55">
        <v>0</v>
      </c>
      <c r="T15" s="91">
        <f t="shared" si="8"/>
        <v>60</v>
      </c>
      <c r="U15" s="69">
        <v>100</v>
      </c>
      <c r="V15" s="55">
        <v>100</v>
      </c>
      <c r="W15" s="55">
        <v>0</v>
      </c>
      <c r="X15" s="55">
        <v>0</v>
      </c>
      <c r="Y15" s="91">
        <f t="shared" si="9"/>
        <v>66.666666666666657</v>
      </c>
      <c r="Z15" s="60">
        <v>100</v>
      </c>
      <c r="AA15" s="60">
        <v>0</v>
      </c>
      <c r="AB15" s="60">
        <v>100</v>
      </c>
      <c r="AC15" s="60">
        <v>100</v>
      </c>
      <c r="AD15" s="91">
        <f t="shared" si="10"/>
        <v>88.888888888888886</v>
      </c>
      <c r="AE15" s="55">
        <v>100</v>
      </c>
      <c r="AF15" s="92">
        <v>100</v>
      </c>
      <c r="AG15" s="92">
        <v>100</v>
      </c>
      <c r="AH15" s="93">
        <v>100</v>
      </c>
    </row>
    <row r="16" spans="1:34" ht="13.5" customHeight="1" x14ac:dyDescent="0.2">
      <c r="A16" s="54" t="s">
        <v>116</v>
      </c>
      <c r="B16" s="55">
        <v>100</v>
      </c>
      <c r="C16" s="55">
        <v>100</v>
      </c>
      <c r="D16" s="55">
        <v>100</v>
      </c>
      <c r="E16" s="55">
        <v>100</v>
      </c>
      <c r="F16" s="55">
        <v>100</v>
      </c>
      <c r="G16" s="55">
        <v>100</v>
      </c>
      <c r="H16" s="55">
        <v>100</v>
      </c>
      <c r="I16" s="55">
        <v>100</v>
      </c>
      <c r="J16" s="87">
        <f t="shared" si="6"/>
        <v>100</v>
      </c>
      <c r="K16" s="55">
        <v>100</v>
      </c>
      <c r="L16" s="55">
        <v>0</v>
      </c>
      <c r="M16" s="55">
        <v>100</v>
      </c>
      <c r="N16" s="89">
        <f>(50%*K16) + (10%*L16) + (40%*'Final Banking'!M16)</f>
        <v>90</v>
      </c>
      <c r="O16" s="55">
        <v>0</v>
      </c>
      <c r="P16" s="57">
        <v>0</v>
      </c>
      <c r="Q16" s="90">
        <f t="shared" si="7"/>
        <v>0</v>
      </c>
      <c r="R16" s="55">
        <v>100</v>
      </c>
      <c r="S16" s="55">
        <v>50</v>
      </c>
      <c r="T16" s="91">
        <f t="shared" si="8"/>
        <v>80</v>
      </c>
      <c r="U16" s="69">
        <v>100</v>
      </c>
      <c r="V16" s="55">
        <v>100</v>
      </c>
      <c r="W16" s="55">
        <v>0</v>
      </c>
      <c r="X16" s="55">
        <v>80</v>
      </c>
      <c r="Y16" s="91">
        <f t="shared" si="9"/>
        <v>85.333333333333329</v>
      </c>
      <c r="Z16" s="60">
        <v>100</v>
      </c>
      <c r="AA16" s="60">
        <v>100</v>
      </c>
      <c r="AB16" s="60">
        <v>100</v>
      </c>
      <c r="AC16" s="60">
        <v>100</v>
      </c>
      <c r="AD16" s="91">
        <f t="shared" si="10"/>
        <v>100</v>
      </c>
      <c r="AE16" s="55">
        <v>100</v>
      </c>
      <c r="AF16" s="92">
        <v>100</v>
      </c>
      <c r="AG16" s="92">
        <v>100</v>
      </c>
      <c r="AH16" s="93">
        <v>100</v>
      </c>
    </row>
    <row r="17" spans="1:34" ht="13.5" customHeight="1" x14ac:dyDescent="0.2">
      <c r="A17" s="51">
        <v>2019</v>
      </c>
      <c r="B17" s="52"/>
      <c r="C17" s="52"/>
      <c r="D17" s="52"/>
      <c r="E17" s="52"/>
      <c r="F17" s="52"/>
      <c r="G17" s="52"/>
      <c r="H17" s="52"/>
      <c r="I17" s="52"/>
      <c r="J17" s="87"/>
      <c r="K17" s="52"/>
      <c r="L17" s="52"/>
      <c r="M17" s="52"/>
      <c r="N17" s="89"/>
      <c r="O17" s="52"/>
      <c r="P17" s="52"/>
      <c r="Q17" s="87"/>
      <c r="R17" s="52"/>
      <c r="S17" s="94"/>
      <c r="T17" s="95"/>
      <c r="U17" s="71"/>
      <c r="V17" s="52"/>
      <c r="W17" s="52"/>
      <c r="X17" s="52"/>
      <c r="Y17" s="95"/>
      <c r="Z17" s="52"/>
      <c r="AA17" s="52"/>
      <c r="AB17" s="52"/>
      <c r="AC17" s="52"/>
      <c r="AD17" s="95"/>
      <c r="AE17" s="52"/>
      <c r="AF17" s="52"/>
      <c r="AG17" s="52"/>
      <c r="AH17" s="96"/>
    </row>
    <row r="18" spans="1:34" ht="13.5" customHeight="1" x14ac:dyDescent="0.2">
      <c r="A18" s="54" t="s">
        <v>111</v>
      </c>
      <c r="B18" s="55">
        <v>100</v>
      </c>
      <c r="C18" s="55">
        <v>100</v>
      </c>
      <c r="D18" s="55">
        <v>100</v>
      </c>
      <c r="E18" s="55">
        <v>100</v>
      </c>
      <c r="F18" s="55">
        <v>100</v>
      </c>
      <c r="G18" s="55">
        <v>100</v>
      </c>
      <c r="H18" s="55">
        <v>100</v>
      </c>
      <c r="I18" s="55">
        <v>100</v>
      </c>
      <c r="J18" s="87">
        <f t="shared" ref="J18:J22" si="11">(B18*0.4+C18*0.1+D18*0.1+E18*0.1+F18*0.1+G18*0.1+H18*0.1)</f>
        <v>100</v>
      </c>
      <c r="K18" s="55">
        <v>100</v>
      </c>
      <c r="L18" s="55">
        <v>100</v>
      </c>
      <c r="M18" s="55">
        <v>100</v>
      </c>
      <c r="N18" s="89">
        <f>(50%*K18) + (10%*L18) + (40%*'Final Banking'!M18)</f>
        <v>100</v>
      </c>
      <c r="O18" s="55">
        <v>0</v>
      </c>
      <c r="P18" s="57">
        <v>0</v>
      </c>
      <c r="Q18" s="90">
        <f t="shared" ref="Q18:Q22" si="12">0.8*O18+0.2*P18</f>
        <v>0</v>
      </c>
      <c r="R18" s="55">
        <v>100</v>
      </c>
      <c r="S18" s="55">
        <v>100</v>
      </c>
      <c r="T18" s="91">
        <f t="shared" ref="T18:T22" si="13">(60%*R18) + (40%*S18)</f>
        <v>100</v>
      </c>
      <c r="U18" s="69">
        <v>100</v>
      </c>
      <c r="V18" s="55">
        <v>100</v>
      </c>
      <c r="W18" s="55">
        <v>100</v>
      </c>
      <c r="X18" s="55">
        <v>0</v>
      </c>
      <c r="Y18" s="91">
        <f t="shared" ref="Y18:Y22" si="14">(1/3*U18)+(1/3*V18)+(10%*W18)+((1-2/3-10%)*X18)</f>
        <v>76.666666666666657</v>
      </c>
      <c r="Z18" s="55">
        <v>100</v>
      </c>
      <c r="AA18" s="55">
        <v>0</v>
      </c>
      <c r="AB18" s="55">
        <v>100</v>
      </c>
      <c r="AC18" s="55">
        <v>100</v>
      </c>
      <c r="AD18" s="91">
        <f t="shared" ref="AD18:AD22" si="15">(2/3*Z18) + AVERAGE(AA18:AC18)*1/3</f>
        <v>88.888888888888886</v>
      </c>
      <c r="AE18" s="55">
        <v>100</v>
      </c>
      <c r="AF18" s="92">
        <v>100</v>
      </c>
      <c r="AG18" s="92">
        <v>100</v>
      </c>
      <c r="AH18" s="93">
        <f t="shared" ref="AH18:AH22" si="16">1/3*AE18+1/3*AF18+1/3*AG18</f>
        <v>99.999999999999986</v>
      </c>
    </row>
    <row r="19" spans="1:34" ht="13.5" customHeight="1" x14ac:dyDescent="0.2">
      <c r="A19" s="54" t="s">
        <v>113</v>
      </c>
      <c r="B19" s="55">
        <v>100</v>
      </c>
      <c r="C19" s="55">
        <v>0</v>
      </c>
      <c r="D19" s="55">
        <v>100</v>
      </c>
      <c r="E19" s="55">
        <v>100</v>
      </c>
      <c r="F19" s="55">
        <v>100</v>
      </c>
      <c r="G19" s="55">
        <v>100</v>
      </c>
      <c r="H19" s="55">
        <v>100</v>
      </c>
      <c r="I19" s="55">
        <v>100</v>
      </c>
      <c r="J19" s="87">
        <f t="shared" si="11"/>
        <v>90</v>
      </c>
      <c r="K19" s="55">
        <v>0</v>
      </c>
      <c r="L19" s="55">
        <v>0</v>
      </c>
      <c r="M19" s="55">
        <v>100</v>
      </c>
      <c r="N19" s="89">
        <f>(50%*K19) + (10%*L19) + (40%*'Final Banking'!M19)</f>
        <v>40</v>
      </c>
      <c r="O19" s="55">
        <v>0</v>
      </c>
      <c r="P19" s="57">
        <v>0</v>
      </c>
      <c r="Q19" s="90">
        <f t="shared" si="12"/>
        <v>0</v>
      </c>
      <c r="R19" s="55">
        <v>100</v>
      </c>
      <c r="S19" s="55">
        <v>0</v>
      </c>
      <c r="T19" s="91">
        <f t="shared" si="13"/>
        <v>60</v>
      </c>
      <c r="U19" s="69">
        <v>100</v>
      </c>
      <c r="V19" s="55">
        <v>100</v>
      </c>
      <c r="W19" s="55">
        <v>0</v>
      </c>
      <c r="X19" s="55">
        <v>0</v>
      </c>
      <c r="Y19" s="91">
        <f t="shared" si="14"/>
        <v>66.666666666666657</v>
      </c>
      <c r="Z19" s="55">
        <v>100</v>
      </c>
      <c r="AA19" s="55">
        <v>0</v>
      </c>
      <c r="AB19" s="55">
        <v>100</v>
      </c>
      <c r="AC19" s="55">
        <v>0</v>
      </c>
      <c r="AD19" s="91">
        <f t="shared" si="15"/>
        <v>77.777777777777771</v>
      </c>
      <c r="AE19" s="55">
        <v>100</v>
      </c>
      <c r="AF19" s="92">
        <v>100</v>
      </c>
      <c r="AG19" s="92">
        <v>100</v>
      </c>
      <c r="AH19" s="93">
        <f t="shared" si="16"/>
        <v>99.999999999999986</v>
      </c>
    </row>
    <row r="20" spans="1:34" ht="13.5" customHeight="1" x14ac:dyDescent="0.2">
      <c r="A20" s="54" t="s">
        <v>117</v>
      </c>
      <c r="B20" s="55">
        <v>100</v>
      </c>
      <c r="C20" s="55">
        <v>100</v>
      </c>
      <c r="D20" s="55">
        <v>100</v>
      </c>
      <c r="E20" s="55">
        <v>100</v>
      </c>
      <c r="F20" s="55">
        <v>100</v>
      </c>
      <c r="G20" s="55">
        <v>100</v>
      </c>
      <c r="H20" s="55">
        <v>100</v>
      </c>
      <c r="I20" s="55">
        <v>100</v>
      </c>
      <c r="J20" s="87">
        <f t="shared" si="11"/>
        <v>100</v>
      </c>
      <c r="K20" s="55">
        <v>100</v>
      </c>
      <c r="L20" s="55">
        <v>100</v>
      </c>
      <c r="M20" s="55">
        <v>100</v>
      </c>
      <c r="N20" s="89">
        <f>(50%*K20) + (10%*L20) + (40%*'Final Banking'!M20)</f>
        <v>100</v>
      </c>
      <c r="O20" s="55">
        <v>0</v>
      </c>
      <c r="P20" s="57">
        <v>0</v>
      </c>
      <c r="Q20" s="90">
        <f t="shared" si="12"/>
        <v>0</v>
      </c>
      <c r="R20" s="55">
        <v>100</v>
      </c>
      <c r="S20" s="55">
        <v>100</v>
      </c>
      <c r="T20" s="91">
        <f t="shared" si="13"/>
        <v>100</v>
      </c>
      <c r="U20" s="69">
        <v>100</v>
      </c>
      <c r="V20" s="55">
        <v>100</v>
      </c>
      <c r="W20" s="55">
        <v>0</v>
      </c>
      <c r="X20" s="55">
        <v>0</v>
      </c>
      <c r="Y20" s="91">
        <f t="shared" si="14"/>
        <v>66.666666666666657</v>
      </c>
      <c r="Z20" s="55">
        <v>100</v>
      </c>
      <c r="AA20" s="55">
        <v>100</v>
      </c>
      <c r="AB20" s="55">
        <v>0</v>
      </c>
      <c r="AC20" s="55">
        <v>0</v>
      </c>
      <c r="AD20" s="91">
        <f t="shared" si="15"/>
        <v>77.777777777777771</v>
      </c>
      <c r="AE20" s="55">
        <v>100</v>
      </c>
      <c r="AF20" s="92">
        <v>100</v>
      </c>
      <c r="AG20" s="92">
        <v>100</v>
      </c>
      <c r="AH20" s="93">
        <f t="shared" si="16"/>
        <v>99.999999999999986</v>
      </c>
    </row>
    <row r="21" spans="1:34" ht="13.5" customHeight="1" x14ac:dyDescent="0.2">
      <c r="A21" s="54" t="s">
        <v>115</v>
      </c>
      <c r="B21" s="55">
        <v>100</v>
      </c>
      <c r="C21" s="55">
        <v>0</v>
      </c>
      <c r="D21" s="55">
        <v>100</v>
      </c>
      <c r="E21" s="55">
        <v>100</v>
      </c>
      <c r="F21" s="55">
        <v>100</v>
      </c>
      <c r="G21" s="55">
        <v>100</v>
      </c>
      <c r="H21" s="55">
        <v>100</v>
      </c>
      <c r="I21" s="55">
        <v>100</v>
      </c>
      <c r="J21" s="87">
        <f t="shared" si="11"/>
        <v>90</v>
      </c>
      <c r="K21" s="55">
        <v>100</v>
      </c>
      <c r="L21" s="55">
        <v>0</v>
      </c>
      <c r="M21" s="55">
        <v>100</v>
      </c>
      <c r="N21" s="89">
        <f>(50%*K21) + (10%*L21) + (40%*'Final Banking'!M21)</f>
        <v>90</v>
      </c>
      <c r="O21" s="55">
        <v>0</v>
      </c>
      <c r="P21" s="57">
        <v>0</v>
      </c>
      <c r="Q21" s="90">
        <f t="shared" si="12"/>
        <v>0</v>
      </c>
      <c r="R21" s="55">
        <v>100</v>
      </c>
      <c r="S21" s="55">
        <v>0</v>
      </c>
      <c r="T21" s="91">
        <f t="shared" si="13"/>
        <v>60</v>
      </c>
      <c r="U21" s="69">
        <v>100</v>
      </c>
      <c r="V21" s="55">
        <v>100</v>
      </c>
      <c r="W21" s="55">
        <v>0</v>
      </c>
      <c r="X21" s="55">
        <v>0</v>
      </c>
      <c r="Y21" s="91">
        <f t="shared" si="14"/>
        <v>66.666666666666657</v>
      </c>
      <c r="Z21" s="60">
        <v>100</v>
      </c>
      <c r="AA21" s="60">
        <v>0</v>
      </c>
      <c r="AB21" s="60">
        <v>100</v>
      </c>
      <c r="AC21" s="60">
        <v>100</v>
      </c>
      <c r="AD21" s="91">
        <f t="shared" si="15"/>
        <v>88.888888888888886</v>
      </c>
      <c r="AE21" s="55">
        <v>100</v>
      </c>
      <c r="AF21" s="92">
        <v>100</v>
      </c>
      <c r="AG21" s="92">
        <v>100</v>
      </c>
      <c r="AH21" s="93">
        <f t="shared" si="16"/>
        <v>99.999999999999986</v>
      </c>
    </row>
    <row r="22" spans="1:34" ht="13.5" customHeight="1" x14ac:dyDescent="0.2">
      <c r="A22" s="54" t="s">
        <v>116</v>
      </c>
      <c r="B22" s="55">
        <v>100</v>
      </c>
      <c r="C22" s="55">
        <v>100</v>
      </c>
      <c r="D22" s="55">
        <v>100</v>
      </c>
      <c r="E22" s="55">
        <v>100</v>
      </c>
      <c r="F22" s="55">
        <v>100</v>
      </c>
      <c r="G22" s="55">
        <v>100</v>
      </c>
      <c r="H22" s="55">
        <v>100</v>
      </c>
      <c r="I22" s="55">
        <v>100</v>
      </c>
      <c r="J22" s="87">
        <f t="shared" si="11"/>
        <v>100</v>
      </c>
      <c r="K22" s="55">
        <v>100</v>
      </c>
      <c r="L22" s="55">
        <v>0</v>
      </c>
      <c r="M22" s="55">
        <v>100</v>
      </c>
      <c r="N22" s="89">
        <f>(50%*K22) + (10%*L22) + (40%*'Final Banking'!M22)</f>
        <v>90</v>
      </c>
      <c r="O22" s="55">
        <v>0</v>
      </c>
      <c r="P22" s="57">
        <v>0</v>
      </c>
      <c r="Q22" s="90">
        <f t="shared" si="12"/>
        <v>0</v>
      </c>
      <c r="R22" s="55">
        <v>100</v>
      </c>
      <c r="S22" s="55">
        <v>50</v>
      </c>
      <c r="T22" s="91">
        <f t="shared" si="13"/>
        <v>80</v>
      </c>
      <c r="U22" s="69">
        <v>100</v>
      </c>
      <c r="V22" s="55">
        <v>100</v>
      </c>
      <c r="W22" s="55">
        <v>0</v>
      </c>
      <c r="X22" s="55">
        <v>80</v>
      </c>
      <c r="Y22" s="91">
        <f t="shared" si="14"/>
        <v>85.333333333333329</v>
      </c>
      <c r="Z22" s="60">
        <v>100</v>
      </c>
      <c r="AA22" s="60">
        <v>100</v>
      </c>
      <c r="AB22" s="60">
        <v>100</v>
      </c>
      <c r="AC22" s="60">
        <v>100</v>
      </c>
      <c r="AD22" s="91">
        <f t="shared" si="15"/>
        <v>100</v>
      </c>
      <c r="AE22" s="55">
        <v>100</v>
      </c>
      <c r="AF22" s="92">
        <v>100</v>
      </c>
      <c r="AG22" s="92">
        <v>100</v>
      </c>
      <c r="AH22" s="93">
        <f t="shared" si="16"/>
        <v>99.999999999999986</v>
      </c>
    </row>
    <row r="23" spans="1:34" ht="13.5" customHeight="1" x14ac:dyDescent="0.2"/>
    <row r="24" spans="1:34" ht="13.5" customHeight="1" x14ac:dyDescent="0.2"/>
    <row r="25" spans="1:34" ht="13.5" customHeight="1" x14ac:dyDescent="0.2"/>
    <row r="26" spans="1:34" ht="13.5" customHeight="1" x14ac:dyDescent="0.2"/>
    <row r="27" spans="1:34" ht="13.5" customHeight="1" x14ac:dyDescent="0.2">
      <c r="B27" s="97" t="s">
        <v>110</v>
      </c>
      <c r="C27" s="98" t="s">
        <v>135</v>
      </c>
      <c r="D27" s="98" t="s">
        <v>136</v>
      </c>
      <c r="E27" s="98" t="s">
        <v>137</v>
      </c>
      <c r="G27" s="97" t="s">
        <v>110</v>
      </c>
      <c r="H27" s="98" t="s">
        <v>135</v>
      </c>
      <c r="I27" s="98" t="s">
        <v>136</v>
      </c>
      <c r="J27" s="98" t="s">
        <v>137</v>
      </c>
    </row>
    <row r="28" spans="1:34" ht="13.5" customHeight="1" x14ac:dyDescent="0.2">
      <c r="B28" s="117">
        <v>2017</v>
      </c>
      <c r="C28" s="99"/>
      <c r="D28" s="99"/>
      <c r="E28" s="99"/>
      <c r="G28" s="100" t="s">
        <v>138</v>
      </c>
      <c r="H28" s="99"/>
      <c r="I28" s="99"/>
      <c r="J28" s="99"/>
    </row>
    <row r="29" spans="1:34" ht="13.5" customHeight="1" x14ac:dyDescent="0.2">
      <c r="B29" s="54" t="s">
        <v>111</v>
      </c>
      <c r="C29" s="101">
        <f t="shared" ref="C29:C33" si="17">J6</f>
        <v>100</v>
      </c>
      <c r="D29" s="101">
        <f t="shared" ref="D29:D33" si="18">(1/3*N6)+(1/3*Q6) + (1/3*T6)</f>
        <v>66.666666666666657</v>
      </c>
      <c r="E29" s="101">
        <f t="shared" ref="E29:E33" si="19">(40%*AH6) + (30%*AD6) + (30%*Y6)</f>
        <v>86.666666666666657</v>
      </c>
      <c r="G29" s="54" t="s">
        <v>111</v>
      </c>
      <c r="H29" s="102">
        <f t="shared" ref="H29:J29" si="20">AVERAGE(C29,C35,C41)</f>
        <v>100</v>
      </c>
      <c r="I29" s="102">
        <f t="shared" si="20"/>
        <v>66.666666666666657</v>
      </c>
      <c r="J29" s="102">
        <f t="shared" si="20"/>
        <v>87.666666666666671</v>
      </c>
    </row>
    <row r="30" spans="1:34" ht="13.5" customHeight="1" x14ac:dyDescent="0.2">
      <c r="B30" s="54" t="s">
        <v>113</v>
      </c>
      <c r="C30" s="101">
        <f t="shared" si="17"/>
        <v>90</v>
      </c>
      <c r="D30" s="101">
        <f t="shared" si="18"/>
        <v>33.333333333333329</v>
      </c>
      <c r="E30" s="101">
        <f t="shared" si="19"/>
        <v>83.333333333333329</v>
      </c>
      <c r="G30" s="54" t="s">
        <v>113</v>
      </c>
      <c r="H30" s="102">
        <f t="shared" ref="H30:J30" si="21">AVERAGE(C30,C36,C42)</f>
        <v>90</v>
      </c>
      <c r="I30" s="102">
        <f t="shared" si="21"/>
        <v>33.333333333333329</v>
      </c>
      <c r="J30" s="102">
        <f t="shared" si="21"/>
        <v>83.333333333333329</v>
      </c>
    </row>
    <row r="31" spans="1:34" ht="13.5" customHeight="1" x14ac:dyDescent="0.2">
      <c r="B31" s="54" t="s">
        <v>114</v>
      </c>
      <c r="C31" s="101">
        <f t="shared" si="17"/>
        <v>100</v>
      </c>
      <c r="D31" s="101">
        <f t="shared" si="18"/>
        <v>66.666666666666657</v>
      </c>
      <c r="E31" s="101">
        <f t="shared" si="19"/>
        <v>83.333333333333329</v>
      </c>
      <c r="G31" s="54" t="s">
        <v>114</v>
      </c>
      <c r="H31" s="102">
        <f t="shared" ref="H31:J31" si="22">AVERAGE(C31,C37,C43)</f>
        <v>100</v>
      </c>
      <c r="I31" s="102">
        <f t="shared" si="22"/>
        <v>66.666666666666657</v>
      </c>
      <c r="J31" s="102">
        <f t="shared" si="22"/>
        <v>83.333333333333329</v>
      </c>
    </row>
    <row r="32" spans="1:34" ht="13.5" customHeight="1" x14ac:dyDescent="0.2">
      <c r="B32" s="54" t="s">
        <v>115</v>
      </c>
      <c r="C32" s="101">
        <f t="shared" si="17"/>
        <v>90</v>
      </c>
      <c r="D32" s="101">
        <f t="shared" si="18"/>
        <v>50</v>
      </c>
      <c r="E32" s="101">
        <f t="shared" si="19"/>
        <v>83.333333333333329</v>
      </c>
      <c r="G32" s="54" t="s">
        <v>115</v>
      </c>
      <c r="H32" s="102">
        <f t="shared" ref="H32:J32" si="23">AVERAGE(C32,C38,C44)</f>
        <v>90</v>
      </c>
      <c r="I32" s="102">
        <f t="shared" si="23"/>
        <v>50</v>
      </c>
      <c r="J32" s="102">
        <f t="shared" si="23"/>
        <v>85.555555555555543</v>
      </c>
    </row>
    <row r="33" spans="2:10" ht="13.5" customHeight="1" x14ac:dyDescent="0.2">
      <c r="B33" s="54" t="s">
        <v>116</v>
      </c>
      <c r="C33" s="101">
        <f t="shared" si="17"/>
        <v>100</v>
      </c>
      <c r="D33" s="101">
        <f t="shared" si="18"/>
        <v>56.666666666666664</v>
      </c>
      <c r="E33" s="101">
        <f t="shared" si="19"/>
        <v>92.266666666666652</v>
      </c>
      <c r="G33" s="54" t="s">
        <v>116</v>
      </c>
      <c r="H33" s="102">
        <f t="shared" ref="H33:J33" si="24">AVERAGE(C33,C39,C45)</f>
        <v>100</v>
      </c>
      <c r="I33" s="102">
        <f t="shared" si="24"/>
        <v>56.666666666666664</v>
      </c>
      <c r="J33" s="102">
        <f t="shared" si="24"/>
        <v>94.48888888888888</v>
      </c>
    </row>
    <row r="34" spans="2:10" ht="13.5" customHeight="1" x14ac:dyDescent="0.2">
      <c r="B34" s="117">
        <v>2018</v>
      </c>
      <c r="C34" s="103"/>
      <c r="D34" s="103"/>
      <c r="E34" s="103"/>
      <c r="G34" s="100" t="s">
        <v>141</v>
      </c>
      <c r="H34" s="116">
        <f>AVERAGE(H29:H33)</f>
        <v>96</v>
      </c>
      <c r="I34" s="116">
        <f>AVERAGE(I29:I33)</f>
        <v>54.666666666666664</v>
      </c>
      <c r="J34" s="116">
        <f t="shared" ref="J34" si="25">AVERAGE(J29:J33)</f>
        <v>86.87555555555555</v>
      </c>
    </row>
    <row r="35" spans="2:10" ht="13.5" customHeight="1" x14ac:dyDescent="0.2">
      <c r="B35" s="119" t="s">
        <v>111</v>
      </c>
      <c r="C35" s="60">
        <f t="shared" ref="C35:C39" si="26">J12</f>
        <v>100</v>
      </c>
      <c r="D35" s="101">
        <f t="shared" ref="D35:D39" si="27">(1/3*N12)+(1/3*Q12) + (1/3*T12)</f>
        <v>66.666666666666657</v>
      </c>
      <c r="E35" s="101">
        <f t="shared" ref="E35:E39" si="28">(40%*AH12) + (30%*AD12) + (30%*Y12)</f>
        <v>86.666666666666657</v>
      </c>
    </row>
    <row r="36" spans="2:10" ht="13.5" customHeight="1" x14ac:dyDescent="0.2">
      <c r="B36" s="54" t="s">
        <v>113</v>
      </c>
      <c r="C36" s="60">
        <f t="shared" si="26"/>
        <v>90</v>
      </c>
      <c r="D36" s="101">
        <f t="shared" si="27"/>
        <v>33.333333333333329</v>
      </c>
      <c r="E36" s="101">
        <f t="shared" si="28"/>
        <v>83.333333333333329</v>
      </c>
      <c r="G36" s="97" t="s">
        <v>110</v>
      </c>
      <c r="H36" s="98" t="s">
        <v>139</v>
      </c>
    </row>
    <row r="37" spans="2:10" ht="13.5" customHeight="1" x14ac:dyDescent="0.2">
      <c r="B37" s="54" t="s">
        <v>114</v>
      </c>
      <c r="C37" s="60">
        <f t="shared" si="26"/>
        <v>100</v>
      </c>
      <c r="D37" s="101">
        <f t="shared" si="27"/>
        <v>66.666666666666657</v>
      </c>
      <c r="E37" s="101">
        <f t="shared" si="28"/>
        <v>83.333333333333329</v>
      </c>
      <c r="G37" s="100" t="s">
        <v>138</v>
      </c>
      <c r="H37" s="99"/>
    </row>
    <row r="38" spans="2:10" ht="13.5" customHeight="1" x14ac:dyDescent="0.2">
      <c r="B38" s="54" t="s">
        <v>115</v>
      </c>
      <c r="C38" s="60">
        <f t="shared" si="26"/>
        <v>90</v>
      </c>
      <c r="D38" s="101">
        <f t="shared" si="27"/>
        <v>50</v>
      </c>
      <c r="E38" s="101">
        <f t="shared" si="28"/>
        <v>86.666666666666657</v>
      </c>
      <c r="G38" s="54" t="s">
        <v>111</v>
      </c>
      <c r="H38" s="102">
        <f>AVERAGE(H29:J29)</f>
        <v>84.777777777777771</v>
      </c>
    </row>
    <row r="39" spans="2:10" ht="13.5" customHeight="1" x14ac:dyDescent="0.2">
      <c r="B39" s="54" t="s">
        <v>116</v>
      </c>
      <c r="C39" s="60">
        <f t="shared" si="26"/>
        <v>100</v>
      </c>
      <c r="D39" s="101">
        <f t="shared" si="27"/>
        <v>56.666666666666664</v>
      </c>
      <c r="E39" s="101">
        <f t="shared" si="28"/>
        <v>95.6</v>
      </c>
      <c r="G39" s="54" t="s">
        <v>113</v>
      </c>
      <c r="H39" s="102">
        <f>AVERAGE(H30:J30)</f>
        <v>68.888888888888886</v>
      </c>
    </row>
    <row r="40" spans="2:10" ht="13.5" customHeight="1" x14ac:dyDescent="0.2">
      <c r="B40" s="117">
        <v>2019</v>
      </c>
      <c r="C40" s="103"/>
      <c r="D40" s="103"/>
      <c r="E40" s="103"/>
      <c r="G40" s="54" t="s">
        <v>114</v>
      </c>
      <c r="H40" s="102">
        <f>AVERAGE(H31:J31)</f>
        <v>83.333333333333329</v>
      </c>
    </row>
    <row r="41" spans="2:10" ht="13.5" customHeight="1" x14ac:dyDescent="0.2">
      <c r="B41" s="54" t="s">
        <v>111</v>
      </c>
      <c r="C41" s="60">
        <f t="shared" ref="C41:C45" si="29">J18</f>
        <v>100</v>
      </c>
      <c r="D41" s="101">
        <f t="shared" ref="D41:D45" si="30">(1/3*N18)+(1/3*Q18) + (1/3*T18)</f>
        <v>66.666666666666657</v>
      </c>
      <c r="E41" s="101">
        <f t="shared" ref="E41:E45" si="31">(40%*AH18) + (30%*AD18) + (30%*Y18)</f>
        <v>89.666666666666657</v>
      </c>
      <c r="G41" s="54" t="s">
        <v>115</v>
      </c>
      <c r="H41" s="102">
        <f>AVERAGE(H32:J32)</f>
        <v>75.185185185185176</v>
      </c>
    </row>
    <row r="42" spans="2:10" ht="13.5" customHeight="1" x14ac:dyDescent="0.2">
      <c r="B42" s="54" t="s">
        <v>113</v>
      </c>
      <c r="C42" s="60">
        <f t="shared" si="29"/>
        <v>90</v>
      </c>
      <c r="D42" s="101">
        <f t="shared" si="30"/>
        <v>33.333333333333329</v>
      </c>
      <c r="E42" s="101">
        <f t="shared" si="31"/>
        <v>83.333333333333329</v>
      </c>
      <c r="G42" s="54" t="s">
        <v>116</v>
      </c>
      <c r="H42" s="102">
        <f>AVERAGE(H33:J33)</f>
        <v>83.718518518518508</v>
      </c>
    </row>
    <row r="43" spans="2:10" ht="13.5" customHeight="1" x14ac:dyDescent="0.2">
      <c r="B43" s="54" t="s">
        <v>117</v>
      </c>
      <c r="C43" s="60">
        <f t="shared" si="29"/>
        <v>100</v>
      </c>
      <c r="D43" s="101">
        <f t="shared" si="30"/>
        <v>66.666666666666657</v>
      </c>
      <c r="E43" s="101">
        <f t="shared" si="31"/>
        <v>83.333333333333329</v>
      </c>
    </row>
    <row r="44" spans="2:10" ht="13.5" customHeight="1" x14ac:dyDescent="0.2">
      <c r="B44" s="54" t="s">
        <v>115</v>
      </c>
      <c r="C44" s="60">
        <f t="shared" si="29"/>
        <v>90</v>
      </c>
      <c r="D44" s="101">
        <f t="shared" si="30"/>
        <v>50</v>
      </c>
      <c r="E44" s="101">
        <f t="shared" si="31"/>
        <v>86.666666666666657</v>
      </c>
    </row>
    <row r="45" spans="2:10" ht="13.5" customHeight="1" x14ac:dyDescent="0.2">
      <c r="B45" s="54" t="s">
        <v>116</v>
      </c>
      <c r="C45" s="60">
        <f t="shared" si="29"/>
        <v>100</v>
      </c>
      <c r="D45" s="101">
        <f t="shared" si="30"/>
        <v>56.666666666666664</v>
      </c>
      <c r="E45" s="101">
        <f t="shared" si="31"/>
        <v>95.6</v>
      </c>
    </row>
    <row r="46" spans="2:10" ht="13.5" customHeight="1" x14ac:dyDescent="0.2"/>
    <row r="47" spans="2:10" ht="13.5" customHeight="1" x14ac:dyDescent="0.2"/>
    <row r="48" spans="2:10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11">
    <mergeCell ref="A1:AH1"/>
    <mergeCell ref="B2:J2"/>
    <mergeCell ref="B3:J3"/>
    <mergeCell ref="K2:T2"/>
    <mergeCell ref="K3:N3"/>
    <mergeCell ref="O3:Q3"/>
    <mergeCell ref="R3:T3"/>
    <mergeCell ref="U3:Y3"/>
    <mergeCell ref="Z3:AD3"/>
    <mergeCell ref="AE3:AH3"/>
    <mergeCell ref="W2:AH2"/>
  </mergeCells>
  <phoneticPr fontId="2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00"/>
  <sheetViews>
    <sheetView zoomScale="45" workbookViewId="0">
      <selection activeCell="J47" sqref="J47"/>
    </sheetView>
  </sheetViews>
  <sheetFormatPr baseColWidth="10" defaultColWidth="12.625" defaultRowHeight="15" customHeight="1" x14ac:dyDescent="0.2"/>
  <cols>
    <col min="1" max="1" width="21.875" customWidth="1"/>
    <col min="2" max="2" width="17" customWidth="1"/>
    <col min="3" max="6" width="10.625" customWidth="1"/>
    <col min="7" max="7" width="18.375" customWidth="1"/>
    <col min="8" max="9" width="10.625" customWidth="1"/>
    <col min="10" max="10" width="15.125" customWidth="1"/>
    <col min="11" max="11" width="14.625" customWidth="1"/>
    <col min="12" max="12" width="13.875" customWidth="1"/>
    <col min="13" max="13" width="14.625" customWidth="1"/>
    <col min="14" max="14" width="13.5" customWidth="1"/>
    <col min="15" max="15" width="15" customWidth="1"/>
    <col min="16" max="16" width="13" customWidth="1"/>
    <col min="17" max="17" width="17.625" customWidth="1"/>
    <col min="18" max="18" width="16" customWidth="1"/>
    <col min="19" max="19" width="15.5" customWidth="1"/>
    <col min="20" max="20" width="16.5" customWidth="1"/>
    <col min="21" max="24" width="10.625" customWidth="1"/>
    <col min="25" max="25" width="15" customWidth="1"/>
    <col min="26" max="29" width="10.625" customWidth="1"/>
    <col min="30" max="30" width="13.625" customWidth="1"/>
    <col min="31" max="33" width="10.625" customWidth="1"/>
    <col min="34" max="34" width="12.5" customWidth="1"/>
  </cols>
  <sheetData>
    <row r="1" spans="1:34" ht="13.5" customHeight="1" x14ac:dyDescent="0.2">
      <c r="A1" s="10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 spans="1:34" ht="13.5" customHeight="1" x14ac:dyDescent="0.2">
      <c r="A2" s="105"/>
      <c r="B2" s="149" t="s">
        <v>100</v>
      </c>
      <c r="C2" s="150"/>
      <c r="D2" s="150"/>
      <c r="E2" s="150"/>
      <c r="F2" s="150"/>
      <c r="G2" s="150"/>
      <c r="H2" s="150"/>
      <c r="I2" s="150"/>
      <c r="J2" s="152"/>
      <c r="K2" s="149" t="s">
        <v>101</v>
      </c>
      <c r="L2" s="150"/>
      <c r="M2" s="150"/>
      <c r="N2" s="150"/>
      <c r="O2" s="150"/>
      <c r="P2" s="150"/>
      <c r="Q2" s="150"/>
      <c r="R2" s="150"/>
      <c r="S2" s="150"/>
      <c r="T2" s="152"/>
      <c r="U2" s="149" t="s">
        <v>102</v>
      </c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</row>
    <row r="3" spans="1:34" ht="13.5" customHeight="1" x14ac:dyDescent="0.2">
      <c r="A3" s="106"/>
      <c r="B3" s="147" t="s">
        <v>103</v>
      </c>
      <c r="C3" s="148"/>
      <c r="D3" s="148"/>
      <c r="E3" s="148"/>
      <c r="F3" s="148"/>
      <c r="G3" s="148"/>
      <c r="H3" s="148"/>
      <c r="I3" s="148"/>
      <c r="J3" s="151"/>
      <c r="K3" s="147" t="s">
        <v>104</v>
      </c>
      <c r="L3" s="148"/>
      <c r="M3" s="148"/>
      <c r="N3" s="151"/>
      <c r="O3" s="147" t="s">
        <v>120</v>
      </c>
      <c r="P3" s="148"/>
      <c r="Q3" s="151"/>
      <c r="R3" s="147" t="s">
        <v>106</v>
      </c>
      <c r="S3" s="148"/>
      <c r="T3" s="151"/>
      <c r="U3" s="147" t="s">
        <v>107</v>
      </c>
      <c r="V3" s="148"/>
      <c r="W3" s="148"/>
      <c r="X3" s="148"/>
      <c r="Y3" s="151"/>
      <c r="Z3" s="147" t="s">
        <v>108</v>
      </c>
      <c r="AA3" s="148"/>
      <c r="AB3" s="148"/>
      <c r="AC3" s="148"/>
      <c r="AD3" s="151"/>
      <c r="AE3" s="147" t="s">
        <v>109</v>
      </c>
      <c r="AF3" s="148"/>
      <c r="AG3" s="148"/>
      <c r="AH3" s="148"/>
    </row>
    <row r="4" spans="1:34" ht="13.5" customHeight="1" x14ac:dyDescent="0.2">
      <c r="A4" s="50" t="s">
        <v>110</v>
      </c>
      <c r="B4" s="50" t="s">
        <v>12</v>
      </c>
      <c r="C4" s="50" t="s">
        <v>16</v>
      </c>
      <c r="D4" s="50" t="s">
        <v>20</v>
      </c>
      <c r="E4" s="50" t="s">
        <v>22</v>
      </c>
      <c r="F4" s="50" t="s">
        <v>26</v>
      </c>
      <c r="G4" s="50" t="s">
        <v>30</v>
      </c>
      <c r="H4" s="50" t="s">
        <v>33</v>
      </c>
      <c r="I4" s="50" t="s">
        <v>36</v>
      </c>
      <c r="J4" s="85" t="s">
        <v>128</v>
      </c>
      <c r="K4" s="50" t="s">
        <v>41</v>
      </c>
      <c r="L4" s="50" t="s">
        <v>44</v>
      </c>
      <c r="M4" s="50" t="s">
        <v>47</v>
      </c>
      <c r="N4" s="85" t="s">
        <v>129</v>
      </c>
      <c r="O4" s="50" t="s">
        <v>52</v>
      </c>
      <c r="P4" s="50" t="s">
        <v>54</v>
      </c>
      <c r="Q4" s="85" t="s">
        <v>130</v>
      </c>
      <c r="R4" s="50" t="s">
        <v>58</v>
      </c>
      <c r="S4" s="50" t="s">
        <v>60</v>
      </c>
      <c r="T4" s="85" t="s">
        <v>131</v>
      </c>
      <c r="U4" s="50" t="s">
        <v>67</v>
      </c>
      <c r="V4" s="50" t="s">
        <v>70</v>
      </c>
      <c r="W4" s="50" t="s">
        <v>72</v>
      </c>
      <c r="X4" s="50" t="s">
        <v>75</v>
      </c>
      <c r="Y4" s="85" t="s">
        <v>132</v>
      </c>
      <c r="Z4" s="50" t="s">
        <v>80</v>
      </c>
      <c r="AA4" s="50" t="s">
        <v>82</v>
      </c>
      <c r="AB4" s="50" t="s">
        <v>84</v>
      </c>
      <c r="AC4" s="50" t="s">
        <v>86</v>
      </c>
      <c r="AD4" s="85" t="s">
        <v>133</v>
      </c>
      <c r="AE4" s="50" t="s">
        <v>89</v>
      </c>
      <c r="AF4" s="50" t="s">
        <v>92</v>
      </c>
      <c r="AG4" s="50" t="s">
        <v>95</v>
      </c>
      <c r="AH4" s="86" t="s">
        <v>134</v>
      </c>
    </row>
    <row r="5" spans="1:34" ht="13.5" customHeight="1" x14ac:dyDescent="0.2">
      <c r="A5" s="107">
        <v>2017</v>
      </c>
      <c r="B5" s="107"/>
      <c r="C5" s="107"/>
      <c r="D5" s="107"/>
      <c r="E5" s="107"/>
      <c r="F5" s="107"/>
      <c r="G5" s="107"/>
      <c r="H5" s="107"/>
      <c r="I5" s="107"/>
      <c r="J5" s="108"/>
      <c r="K5" s="107"/>
      <c r="L5" s="107"/>
      <c r="M5" s="107"/>
      <c r="N5" s="87"/>
      <c r="O5" s="107"/>
      <c r="P5" s="107"/>
      <c r="Q5" s="87"/>
      <c r="R5" s="107"/>
      <c r="S5" s="107"/>
      <c r="T5" s="87"/>
      <c r="U5" s="107"/>
      <c r="V5" s="107"/>
      <c r="W5" s="107"/>
      <c r="X5" s="107"/>
      <c r="Y5" s="87"/>
      <c r="Z5" s="107"/>
      <c r="AA5" s="107"/>
      <c r="AB5" s="107"/>
      <c r="AC5" s="107"/>
      <c r="AD5" s="87"/>
      <c r="AE5" s="107"/>
      <c r="AF5" s="107"/>
      <c r="AG5" s="107"/>
      <c r="AH5" s="88"/>
    </row>
    <row r="6" spans="1:34" ht="13.5" customHeight="1" x14ac:dyDescent="0.2">
      <c r="A6" s="109" t="s">
        <v>121</v>
      </c>
      <c r="B6" s="110">
        <v>100</v>
      </c>
      <c r="C6" s="110">
        <v>100</v>
      </c>
      <c r="D6" s="110">
        <v>100</v>
      </c>
      <c r="E6" s="110">
        <v>0</v>
      </c>
      <c r="F6" s="110">
        <v>100</v>
      </c>
      <c r="G6" s="110">
        <v>100</v>
      </c>
      <c r="H6" s="110">
        <v>100</v>
      </c>
      <c r="I6" s="110">
        <v>100</v>
      </c>
      <c r="J6" s="111">
        <f t="shared" ref="J6:J10" si="0">(B6*0.4+C6*0.1+D6*0.1+E6*0.1+F6*0.1+G6*0.1+H6*0.1)</f>
        <v>90</v>
      </c>
      <c r="K6" s="110">
        <v>100</v>
      </c>
      <c r="L6" s="110">
        <v>0</v>
      </c>
      <c r="M6" s="110">
        <v>100</v>
      </c>
      <c r="N6" s="89">
        <f>(50%*K6) + (10%*L6) + (40%*'Final Banking'!M6)</f>
        <v>90</v>
      </c>
      <c r="O6" s="110">
        <v>0</v>
      </c>
      <c r="P6" s="110">
        <v>0</v>
      </c>
      <c r="Q6" s="90">
        <f t="shared" ref="Q6:Q10" si="1">0.8*O6+0.2*P6</f>
        <v>0</v>
      </c>
      <c r="R6" s="110">
        <v>100</v>
      </c>
      <c r="S6" s="110">
        <v>100</v>
      </c>
      <c r="T6" s="91">
        <f t="shared" ref="T6:T10" si="2">(60%*R6) + (40%*S6)</f>
        <v>100</v>
      </c>
      <c r="U6" s="110">
        <v>100</v>
      </c>
      <c r="V6" s="110">
        <v>100</v>
      </c>
      <c r="W6" s="110">
        <v>0</v>
      </c>
      <c r="X6" s="110">
        <v>80</v>
      </c>
      <c r="Y6" s="91">
        <f t="shared" ref="Y6:Y10" si="3">(1/3*U6)+(1/3*V6)+(10%*W6)+((1-2/3-10%)*X6)</f>
        <v>85.333333333333329</v>
      </c>
      <c r="Z6" s="110">
        <v>100</v>
      </c>
      <c r="AA6" s="110">
        <v>100</v>
      </c>
      <c r="AB6" s="110">
        <v>100</v>
      </c>
      <c r="AC6" s="110">
        <v>100</v>
      </c>
      <c r="AD6" s="91">
        <f t="shared" ref="AD6:AD10" si="4">(2/3*Z6) + AVERAGE(AA6:AC6)*1/3</f>
        <v>100</v>
      </c>
      <c r="AE6" s="110">
        <v>100</v>
      </c>
      <c r="AF6" s="110">
        <v>100</v>
      </c>
      <c r="AG6" s="110">
        <v>100</v>
      </c>
      <c r="AH6" s="93">
        <f t="shared" ref="AH6:AH10" si="5">1/3*AE6+1/3*AF6+1/3*AG6</f>
        <v>99.999999999999986</v>
      </c>
    </row>
    <row r="7" spans="1:34" ht="13.5" customHeight="1" x14ac:dyDescent="0.2">
      <c r="A7" s="109" t="s">
        <v>122</v>
      </c>
      <c r="B7" s="110">
        <v>100</v>
      </c>
      <c r="C7" s="110">
        <v>100</v>
      </c>
      <c r="D7" s="110">
        <v>100</v>
      </c>
      <c r="E7" s="110">
        <v>100</v>
      </c>
      <c r="F7" s="110">
        <v>100</v>
      </c>
      <c r="G7" s="110">
        <v>100</v>
      </c>
      <c r="H7" s="110">
        <v>0</v>
      </c>
      <c r="I7" s="110">
        <v>0</v>
      </c>
      <c r="J7" s="111">
        <f t="shared" si="0"/>
        <v>90</v>
      </c>
      <c r="K7" s="110">
        <v>100</v>
      </c>
      <c r="L7" s="110">
        <v>0</v>
      </c>
      <c r="M7" s="110">
        <v>100</v>
      </c>
      <c r="N7" s="89">
        <f>(50%*K7) + (10%*L7) + (40%*'Final Banking'!M7)</f>
        <v>90</v>
      </c>
      <c r="O7" s="110">
        <v>0</v>
      </c>
      <c r="P7" s="110">
        <v>0</v>
      </c>
      <c r="Q7" s="90">
        <f t="shared" si="1"/>
        <v>0</v>
      </c>
      <c r="R7" s="110">
        <v>100</v>
      </c>
      <c r="S7" s="110">
        <v>50</v>
      </c>
      <c r="T7" s="91">
        <f t="shared" si="2"/>
        <v>80</v>
      </c>
      <c r="U7" s="110">
        <v>100</v>
      </c>
      <c r="V7" s="110">
        <v>100</v>
      </c>
      <c r="W7" s="110">
        <v>0</v>
      </c>
      <c r="X7" s="110">
        <v>100</v>
      </c>
      <c r="Y7" s="91">
        <f t="shared" si="3"/>
        <v>90</v>
      </c>
      <c r="Z7" s="110">
        <v>100</v>
      </c>
      <c r="AA7" s="110">
        <v>100</v>
      </c>
      <c r="AB7" s="110">
        <v>100</v>
      </c>
      <c r="AC7" s="110">
        <v>100</v>
      </c>
      <c r="AD7" s="91">
        <f t="shared" si="4"/>
        <v>100</v>
      </c>
      <c r="AE7" s="110">
        <v>100</v>
      </c>
      <c r="AF7" s="110">
        <v>100</v>
      </c>
      <c r="AG7" s="110">
        <v>0</v>
      </c>
      <c r="AH7" s="93">
        <f t="shared" si="5"/>
        <v>66.666666666666657</v>
      </c>
    </row>
    <row r="8" spans="1:34" ht="13.5" customHeight="1" x14ac:dyDescent="0.2">
      <c r="A8" s="109" t="s">
        <v>123</v>
      </c>
      <c r="B8" s="110">
        <v>100</v>
      </c>
      <c r="C8" s="110">
        <v>0</v>
      </c>
      <c r="D8" s="110">
        <v>100</v>
      </c>
      <c r="E8" s="110">
        <v>0</v>
      </c>
      <c r="F8" s="110">
        <v>0</v>
      </c>
      <c r="G8" s="110">
        <v>100</v>
      </c>
      <c r="H8" s="110">
        <v>100</v>
      </c>
      <c r="I8" s="110">
        <v>0</v>
      </c>
      <c r="J8" s="111">
        <f t="shared" si="0"/>
        <v>70</v>
      </c>
      <c r="K8" s="110">
        <v>100</v>
      </c>
      <c r="L8" s="110">
        <v>0</v>
      </c>
      <c r="M8" s="110">
        <v>100</v>
      </c>
      <c r="N8" s="89">
        <f>(50%*K8) + (10%*L8) + (40%*'Final Banking'!M8)</f>
        <v>90</v>
      </c>
      <c r="O8" s="110">
        <v>0</v>
      </c>
      <c r="P8" s="110">
        <v>0</v>
      </c>
      <c r="Q8" s="90">
        <f t="shared" si="1"/>
        <v>0</v>
      </c>
      <c r="R8" s="110">
        <v>100</v>
      </c>
      <c r="S8" s="110">
        <v>100</v>
      </c>
      <c r="T8" s="91">
        <f t="shared" si="2"/>
        <v>100</v>
      </c>
      <c r="U8" s="110">
        <v>100</v>
      </c>
      <c r="V8" s="110">
        <v>100</v>
      </c>
      <c r="W8" s="110">
        <v>0</v>
      </c>
      <c r="X8" s="110">
        <v>0</v>
      </c>
      <c r="Y8" s="91">
        <f t="shared" si="3"/>
        <v>66.666666666666657</v>
      </c>
      <c r="Z8" s="110">
        <v>100</v>
      </c>
      <c r="AA8" s="110">
        <v>100</v>
      </c>
      <c r="AB8" s="110">
        <v>100</v>
      </c>
      <c r="AC8" s="110">
        <v>100</v>
      </c>
      <c r="AD8" s="91">
        <f t="shared" si="4"/>
        <v>100</v>
      </c>
      <c r="AE8" s="110">
        <v>100</v>
      </c>
      <c r="AF8" s="110">
        <v>100</v>
      </c>
      <c r="AG8" s="110">
        <v>100</v>
      </c>
      <c r="AH8" s="93">
        <f t="shared" si="5"/>
        <v>99.999999999999986</v>
      </c>
    </row>
    <row r="9" spans="1:34" ht="13.5" customHeight="1" x14ac:dyDescent="0.2">
      <c r="A9" s="109" t="s">
        <v>124</v>
      </c>
      <c r="B9" s="110">
        <v>100</v>
      </c>
      <c r="C9" s="110">
        <v>100</v>
      </c>
      <c r="D9" s="110">
        <v>100</v>
      </c>
      <c r="E9" s="110">
        <v>100</v>
      </c>
      <c r="F9" s="110">
        <v>100</v>
      </c>
      <c r="G9" s="110">
        <v>100</v>
      </c>
      <c r="H9" s="110">
        <v>100</v>
      </c>
      <c r="I9" s="110">
        <v>100</v>
      </c>
      <c r="J9" s="111">
        <f t="shared" si="0"/>
        <v>100</v>
      </c>
      <c r="K9" s="110">
        <v>100</v>
      </c>
      <c r="L9" s="110">
        <v>100</v>
      </c>
      <c r="M9" s="110">
        <v>100</v>
      </c>
      <c r="N9" s="89">
        <f>(50%*K9) + (10%*L9) + (40%*'Final Banking'!M9)</f>
        <v>100</v>
      </c>
      <c r="O9" s="110">
        <v>0</v>
      </c>
      <c r="P9" s="110">
        <v>0</v>
      </c>
      <c r="Q9" s="90">
        <f t="shared" si="1"/>
        <v>0</v>
      </c>
      <c r="R9" s="110">
        <v>100</v>
      </c>
      <c r="S9" s="110">
        <v>100</v>
      </c>
      <c r="T9" s="91">
        <f t="shared" si="2"/>
        <v>100</v>
      </c>
      <c r="U9" s="110">
        <v>100</v>
      </c>
      <c r="V9" s="110">
        <v>100</v>
      </c>
      <c r="W9" s="110">
        <v>100</v>
      </c>
      <c r="X9" s="110">
        <v>0</v>
      </c>
      <c r="Y9" s="91">
        <f t="shared" si="3"/>
        <v>76.666666666666657</v>
      </c>
      <c r="Z9" s="110">
        <v>0</v>
      </c>
      <c r="AA9" s="110">
        <v>100</v>
      </c>
      <c r="AB9" s="110">
        <v>100</v>
      </c>
      <c r="AC9" s="110">
        <v>0</v>
      </c>
      <c r="AD9" s="91">
        <f t="shared" si="4"/>
        <v>22.222222222222225</v>
      </c>
      <c r="AE9" s="110">
        <v>100</v>
      </c>
      <c r="AF9" s="110">
        <v>100</v>
      </c>
      <c r="AG9" s="110">
        <v>100</v>
      </c>
      <c r="AH9" s="93">
        <f t="shared" si="5"/>
        <v>99.999999999999986</v>
      </c>
    </row>
    <row r="10" spans="1:34" ht="13.5" customHeight="1" x14ac:dyDescent="0.2">
      <c r="A10" s="109" t="s">
        <v>125</v>
      </c>
      <c r="B10" s="110">
        <v>100</v>
      </c>
      <c r="C10" s="110">
        <v>0</v>
      </c>
      <c r="D10" s="110">
        <v>100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1">
        <f t="shared" si="0"/>
        <v>50</v>
      </c>
      <c r="K10" s="110">
        <v>100</v>
      </c>
      <c r="L10" s="110">
        <v>0</v>
      </c>
      <c r="M10" s="110">
        <v>0</v>
      </c>
      <c r="N10" s="89">
        <f>(50%*K10) + (10%*L10) + (40%*'Final Banking'!M10)</f>
        <v>90</v>
      </c>
      <c r="O10" s="110">
        <v>0</v>
      </c>
      <c r="P10" s="110">
        <v>0</v>
      </c>
      <c r="Q10" s="90">
        <f t="shared" si="1"/>
        <v>0</v>
      </c>
      <c r="R10" s="110">
        <v>100</v>
      </c>
      <c r="S10" s="110">
        <v>50</v>
      </c>
      <c r="T10" s="91">
        <f t="shared" si="2"/>
        <v>80</v>
      </c>
      <c r="U10" s="110">
        <v>0</v>
      </c>
      <c r="V10" s="110">
        <v>100</v>
      </c>
      <c r="W10" s="110">
        <v>0</v>
      </c>
      <c r="X10" s="110">
        <v>0</v>
      </c>
      <c r="Y10" s="91">
        <f t="shared" si="3"/>
        <v>33.333333333333329</v>
      </c>
      <c r="Z10" s="110">
        <v>0</v>
      </c>
      <c r="AA10" s="110">
        <v>0</v>
      </c>
      <c r="AB10" s="110">
        <v>0</v>
      </c>
      <c r="AC10" s="110">
        <v>0</v>
      </c>
      <c r="AD10" s="91">
        <f t="shared" si="4"/>
        <v>0</v>
      </c>
      <c r="AE10" s="110">
        <v>100</v>
      </c>
      <c r="AF10" s="110">
        <v>100</v>
      </c>
      <c r="AG10" s="110">
        <v>0</v>
      </c>
      <c r="AH10" s="93">
        <f t="shared" si="5"/>
        <v>66.666666666666657</v>
      </c>
    </row>
    <row r="11" spans="1:34" ht="13.5" customHeight="1" x14ac:dyDescent="0.2">
      <c r="A11" s="107">
        <v>2018</v>
      </c>
      <c r="B11" s="112"/>
      <c r="C11" s="112"/>
      <c r="D11" s="112"/>
      <c r="E11" s="112"/>
      <c r="F11" s="112"/>
      <c r="G11" s="112"/>
      <c r="H11" s="112"/>
      <c r="I11" s="112"/>
      <c r="J11" s="113"/>
      <c r="K11" s="112"/>
      <c r="L11" s="112"/>
      <c r="M11" s="112"/>
      <c r="N11" s="89"/>
      <c r="O11" s="112"/>
      <c r="P11" s="112"/>
      <c r="Q11" s="87"/>
      <c r="R11" s="112"/>
      <c r="S11" s="112"/>
      <c r="T11" s="95"/>
      <c r="U11" s="112"/>
      <c r="V11" s="112"/>
      <c r="W11" s="112"/>
      <c r="X11" s="112"/>
      <c r="Y11" s="95"/>
      <c r="Z11" s="112"/>
      <c r="AA11" s="112"/>
      <c r="AB11" s="112"/>
      <c r="AC11" s="112"/>
      <c r="AD11" s="95"/>
      <c r="AE11" s="112"/>
      <c r="AF11" s="112"/>
      <c r="AG11" s="112"/>
      <c r="AH11" s="96"/>
    </row>
    <row r="12" spans="1:34" ht="13.5" customHeight="1" x14ac:dyDescent="0.2">
      <c r="A12" s="109" t="s">
        <v>121</v>
      </c>
      <c r="B12" s="110">
        <v>100</v>
      </c>
      <c r="C12" s="110">
        <v>100</v>
      </c>
      <c r="D12" s="110">
        <v>100</v>
      </c>
      <c r="E12" s="110">
        <v>100</v>
      </c>
      <c r="F12" s="110">
        <v>100</v>
      </c>
      <c r="G12" s="110">
        <v>100</v>
      </c>
      <c r="H12" s="110">
        <v>100</v>
      </c>
      <c r="I12" s="110">
        <v>100</v>
      </c>
      <c r="J12" s="111">
        <f t="shared" ref="J12:J16" si="6">(B12*0.4+C12*0.1+D12*0.1+E12*0.1+F12*0.1+G12*0.1+H12*0.1)</f>
        <v>100</v>
      </c>
      <c r="K12" s="110">
        <v>100</v>
      </c>
      <c r="L12" s="110">
        <v>0</v>
      </c>
      <c r="M12" s="110">
        <v>100</v>
      </c>
      <c r="N12" s="89">
        <f>(50%*K12) + (10%*L12) + (40%*'Final Banking'!M12)</f>
        <v>90</v>
      </c>
      <c r="O12" s="110">
        <v>0</v>
      </c>
      <c r="P12" s="110">
        <v>0</v>
      </c>
      <c r="Q12" s="90">
        <f t="shared" ref="Q12:Q16" si="7">0.8*O12+0.2*P12</f>
        <v>0</v>
      </c>
      <c r="R12" s="110">
        <v>100</v>
      </c>
      <c r="S12" s="110">
        <v>100</v>
      </c>
      <c r="T12" s="91">
        <f t="shared" ref="T12:T16" si="8">(60%*R12) + (40%*S12)</f>
        <v>100</v>
      </c>
      <c r="U12" s="110">
        <v>100</v>
      </c>
      <c r="V12" s="110">
        <v>100</v>
      </c>
      <c r="W12" s="110">
        <v>0</v>
      </c>
      <c r="X12" s="110">
        <v>80</v>
      </c>
      <c r="Y12" s="91">
        <f t="shared" ref="Y12:Y16" si="9">(1/3*U12)+(1/3*V12)+(10%*W12)+((1-2/3-10%)*X12)</f>
        <v>85.333333333333329</v>
      </c>
      <c r="Z12" s="110">
        <v>100</v>
      </c>
      <c r="AA12" s="110">
        <v>100</v>
      </c>
      <c r="AB12" s="110">
        <v>100</v>
      </c>
      <c r="AC12" s="110">
        <v>100</v>
      </c>
      <c r="AD12" s="91">
        <f t="shared" ref="AD12:AD16" si="10">(2/3*Z12) + AVERAGE(AA12:AC12)*1/3</f>
        <v>100</v>
      </c>
      <c r="AE12" s="110">
        <v>100</v>
      </c>
      <c r="AF12" s="110">
        <v>100</v>
      </c>
      <c r="AG12" s="110">
        <v>100</v>
      </c>
      <c r="AH12" s="93">
        <f t="shared" ref="AH12:AH16" si="11">1/3*AE12+1/3*AF12+1/3*AG12</f>
        <v>99.999999999999986</v>
      </c>
    </row>
    <row r="13" spans="1:34" ht="13.5" customHeight="1" x14ac:dyDescent="0.2">
      <c r="A13" s="109" t="s">
        <v>122</v>
      </c>
      <c r="B13" s="110">
        <v>100</v>
      </c>
      <c r="C13" s="110">
        <v>100</v>
      </c>
      <c r="D13" s="110">
        <v>100</v>
      </c>
      <c r="E13" s="110">
        <v>100</v>
      </c>
      <c r="F13" s="110">
        <v>100</v>
      </c>
      <c r="G13" s="110">
        <v>100</v>
      </c>
      <c r="H13" s="110">
        <v>0</v>
      </c>
      <c r="I13" s="110">
        <v>0</v>
      </c>
      <c r="J13" s="111">
        <f t="shared" si="6"/>
        <v>90</v>
      </c>
      <c r="K13" s="110">
        <v>100</v>
      </c>
      <c r="L13" s="110">
        <v>0</v>
      </c>
      <c r="M13" s="110">
        <v>100</v>
      </c>
      <c r="N13" s="89">
        <f>(50%*K13) + (10%*L13) + (40%*'Final Banking'!M13)</f>
        <v>90</v>
      </c>
      <c r="O13" s="110">
        <v>0</v>
      </c>
      <c r="P13" s="110">
        <v>0</v>
      </c>
      <c r="Q13" s="90">
        <f t="shared" si="7"/>
        <v>0</v>
      </c>
      <c r="R13" s="110">
        <v>100</v>
      </c>
      <c r="S13" s="110">
        <v>100</v>
      </c>
      <c r="T13" s="91">
        <f t="shared" si="8"/>
        <v>100</v>
      </c>
      <c r="U13" s="110">
        <v>100</v>
      </c>
      <c r="V13" s="110">
        <v>100</v>
      </c>
      <c r="W13" s="110">
        <v>0</v>
      </c>
      <c r="X13" s="110">
        <v>100</v>
      </c>
      <c r="Y13" s="91">
        <f t="shared" si="9"/>
        <v>90</v>
      </c>
      <c r="Z13" s="110">
        <v>100</v>
      </c>
      <c r="AA13" s="110">
        <v>100</v>
      </c>
      <c r="AB13" s="110">
        <v>100</v>
      </c>
      <c r="AC13" s="110">
        <v>100</v>
      </c>
      <c r="AD13" s="91">
        <f t="shared" si="10"/>
        <v>100</v>
      </c>
      <c r="AE13" s="110">
        <v>100</v>
      </c>
      <c r="AF13" s="110">
        <v>100</v>
      </c>
      <c r="AG13" s="110">
        <v>0</v>
      </c>
      <c r="AH13" s="93">
        <f t="shared" si="11"/>
        <v>66.666666666666657</v>
      </c>
    </row>
    <row r="14" spans="1:34" ht="13.5" customHeight="1" x14ac:dyDescent="0.2">
      <c r="A14" s="109" t="s">
        <v>123</v>
      </c>
      <c r="B14" s="110">
        <v>100</v>
      </c>
      <c r="C14" s="110">
        <v>0</v>
      </c>
      <c r="D14" s="110">
        <v>100</v>
      </c>
      <c r="E14" s="110">
        <v>0</v>
      </c>
      <c r="F14" s="110">
        <v>0</v>
      </c>
      <c r="G14" s="110">
        <v>100</v>
      </c>
      <c r="H14" s="110">
        <v>0</v>
      </c>
      <c r="I14" s="110">
        <v>0</v>
      </c>
      <c r="J14" s="111">
        <f t="shared" si="6"/>
        <v>60</v>
      </c>
      <c r="K14" s="110">
        <v>100</v>
      </c>
      <c r="L14" s="110">
        <v>0</v>
      </c>
      <c r="M14" s="110">
        <v>100</v>
      </c>
      <c r="N14" s="89">
        <f>(50%*K14) + (10%*L14) + (40%*'Final Banking'!M14)</f>
        <v>90</v>
      </c>
      <c r="O14" s="110">
        <v>0</v>
      </c>
      <c r="P14" s="110">
        <v>0</v>
      </c>
      <c r="Q14" s="90">
        <f t="shared" si="7"/>
        <v>0</v>
      </c>
      <c r="R14" s="110">
        <v>100</v>
      </c>
      <c r="S14" s="110">
        <v>100</v>
      </c>
      <c r="T14" s="91">
        <f t="shared" si="8"/>
        <v>100</v>
      </c>
      <c r="U14" s="110">
        <v>100</v>
      </c>
      <c r="V14" s="110">
        <v>100</v>
      </c>
      <c r="W14" s="110">
        <v>0</v>
      </c>
      <c r="X14" s="110">
        <v>0</v>
      </c>
      <c r="Y14" s="91">
        <f t="shared" si="9"/>
        <v>66.666666666666657</v>
      </c>
      <c r="Z14" s="110">
        <v>100</v>
      </c>
      <c r="AA14" s="110">
        <v>100</v>
      </c>
      <c r="AB14" s="110">
        <v>100</v>
      </c>
      <c r="AC14" s="110">
        <v>100</v>
      </c>
      <c r="AD14" s="91">
        <f t="shared" si="10"/>
        <v>100</v>
      </c>
      <c r="AE14" s="110">
        <v>100</v>
      </c>
      <c r="AF14" s="110">
        <v>100</v>
      </c>
      <c r="AG14" s="110">
        <v>100</v>
      </c>
      <c r="AH14" s="93">
        <f t="shared" si="11"/>
        <v>99.999999999999986</v>
      </c>
    </row>
    <row r="15" spans="1:34" ht="13.5" customHeight="1" x14ac:dyDescent="0.2">
      <c r="A15" s="109" t="s">
        <v>124</v>
      </c>
      <c r="B15" s="110">
        <v>100</v>
      </c>
      <c r="C15" s="110">
        <v>100</v>
      </c>
      <c r="D15" s="110">
        <v>100</v>
      </c>
      <c r="E15" s="110">
        <v>100</v>
      </c>
      <c r="F15" s="110">
        <v>100</v>
      </c>
      <c r="G15" s="110">
        <v>100</v>
      </c>
      <c r="H15" s="110">
        <v>100</v>
      </c>
      <c r="I15" s="110">
        <v>100</v>
      </c>
      <c r="J15" s="111">
        <f t="shared" si="6"/>
        <v>100</v>
      </c>
      <c r="K15" s="110">
        <v>100</v>
      </c>
      <c r="L15" s="110">
        <v>100</v>
      </c>
      <c r="M15" s="110">
        <v>100</v>
      </c>
      <c r="N15" s="89">
        <f>(50%*K15) + (10%*L15) + (40%*'Final Banking'!M15)</f>
        <v>100</v>
      </c>
      <c r="O15" s="110">
        <v>0</v>
      </c>
      <c r="P15" s="110">
        <v>0</v>
      </c>
      <c r="Q15" s="90">
        <f t="shared" si="7"/>
        <v>0</v>
      </c>
      <c r="R15" s="110">
        <v>100</v>
      </c>
      <c r="S15" s="110">
        <v>100</v>
      </c>
      <c r="T15" s="91">
        <f t="shared" si="8"/>
        <v>100</v>
      </c>
      <c r="U15" s="110">
        <v>100</v>
      </c>
      <c r="V15" s="110">
        <v>100</v>
      </c>
      <c r="W15" s="110">
        <v>100</v>
      </c>
      <c r="X15" s="110">
        <v>0</v>
      </c>
      <c r="Y15" s="91">
        <f t="shared" si="9"/>
        <v>76.666666666666657</v>
      </c>
      <c r="Z15" s="110">
        <v>0</v>
      </c>
      <c r="AA15" s="110">
        <v>100</v>
      </c>
      <c r="AB15" s="110">
        <v>100</v>
      </c>
      <c r="AC15" s="110">
        <v>0</v>
      </c>
      <c r="AD15" s="91">
        <f t="shared" si="10"/>
        <v>22.222222222222225</v>
      </c>
      <c r="AE15" s="110">
        <v>100</v>
      </c>
      <c r="AF15" s="110">
        <v>100</v>
      </c>
      <c r="AG15" s="110">
        <v>100</v>
      </c>
      <c r="AH15" s="93">
        <f t="shared" si="11"/>
        <v>99.999999999999986</v>
      </c>
    </row>
    <row r="16" spans="1:34" ht="13.5" customHeight="1" x14ac:dyDescent="0.2">
      <c r="A16" s="109" t="s">
        <v>125</v>
      </c>
      <c r="B16" s="110">
        <v>100</v>
      </c>
      <c r="C16" s="110">
        <v>0</v>
      </c>
      <c r="D16" s="110">
        <v>100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1">
        <f t="shared" si="6"/>
        <v>50</v>
      </c>
      <c r="K16" s="110">
        <v>100</v>
      </c>
      <c r="L16" s="110">
        <v>0</v>
      </c>
      <c r="M16" s="110">
        <v>100</v>
      </c>
      <c r="N16" s="89">
        <f>(50%*K16) + (10%*L16) + (40%*'Final Banking'!M16)</f>
        <v>90</v>
      </c>
      <c r="O16" s="110">
        <v>0</v>
      </c>
      <c r="P16" s="110">
        <v>0</v>
      </c>
      <c r="Q16" s="90">
        <f t="shared" si="7"/>
        <v>0</v>
      </c>
      <c r="R16" s="110">
        <v>100</v>
      </c>
      <c r="S16" s="110">
        <v>50</v>
      </c>
      <c r="T16" s="91">
        <f t="shared" si="8"/>
        <v>80</v>
      </c>
      <c r="U16" s="110">
        <v>100</v>
      </c>
      <c r="V16" s="110">
        <v>0</v>
      </c>
      <c r="W16" s="110">
        <v>0</v>
      </c>
      <c r="X16" s="110">
        <v>0</v>
      </c>
      <c r="Y16" s="91">
        <f t="shared" si="9"/>
        <v>33.333333333333329</v>
      </c>
      <c r="Z16" s="110">
        <v>0</v>
      </c>
      <c r="AA16" s="110">
        <v>0</v>
      </c>
      <c r="AB16" s="110">
        <v>0</v>
      </c>
      <c r="AC16" s="110">
        <v>0</v>
      </c>
      <c r="AD16" s="91">
        <f t="shared" si="10"/>
        <v>0</v>
      </c>
      <c r="AE16" s="110">
        <v>100</v>
      </c>
      <c r="AF16" s="110">
        <v>100</v>
      </c>
      <c r="AG16" s="110">
        <v>100</v>
      </c>
      <c r="AH16" s="93">
        <f t="shared" si="11"/>
        <v>99.999999999999986</v>
      </c>
    </row>
    <row r="17" spans="1:34" ht="13.5" customHeight="1" x14ac:dyDescent="0.2">
      <c r="A17" s="107">
        <v>2019</v>
      </c>
      <c r="B17" s="112"/>
      <c r="C17" s="112"/>
      <c r="D17" s="112"/>
      <c r="E17" s="112"/>
      <c r="F17" s="112"/>
      <c r="G17" s="112"/>
      <c r="H17" s="112"/>
      <c r="I17" s="112"/>
      <c r="J17" s="113"/>
      <c r="K17" s="112"/>
      <c r="L17" s="112"/>
      <c r="M17" s="112"/>
      <c r="N17" s="89"/>
      <c r="O17" s="112"/>
      <c r="P17" s="112"/>
      <c r="Q17" s="87"/>
      <c r="R17" s="112"/>
      <c r="S17" s="112"/>
      <c r="T17" s="95"/>
      <c r="U17" s="112"/>
      <c r="V17" s="112"/>
      <c r="W17" s="112"/>
      <c r="X17" s="112"/>
      <c r="Y17" s="95"/>
      <c r="Z17" s="112"/>
      <c r="AA17" s="112"/>
      <c r="AB17" s="112"/>
      <c r="AC17" s="112"/>
      <c r="AD17" s="95"/>
      <c r="AE17" s="112"/>
      <c r="AF17" s="112"/>
      <c r="AG17" s="112"/>
      <c r="AH17" s="96"/>
    </row>
    <row r="18" spans="1:34" ht="13.5" customHeight="1" x14ac:dyDescent="0.2">
      <c r="A18" s="109" t="s">
        <v>121</v>
      </c>
      <c r="B18" s="110">
        <v>100</v>
      </c>
      <c r="C18" s="110">
        <v>100</v>
      </c>
      <c r="D18" s="110">
        <v>100</v>
      </c>
      <c r="E18" s="110">
        <v>100</v>
      </c>
      <c r="F18" s="110">
        <v>100</v>
      </c>
      <c r="G18" s="110">
        <v>100</v>
      </c>
      <c r="H18" s="110">
        <v>100</v>
      </c>
      <c r="I18" s="110">
        <v>100</v>
      </c>
      <c r="J18" s="111">
        <f t="shared" ref="J18:J22" si="12">(B18*0.4+C18*0.1+D18*0.1+E18*0.1+F18*0.1+G18*0.1+H18*0.1)</f>
        <v>100</v>
      </c>
      <c r="K18" s="110">
        <v>100</v>
      </c>
      <c r="L18" s="110">
        <v>0</v>
      </c>
      <c r="M18" s="110">
        <v>100</v>
      </c>
      <c r="N18" s="89">
        <f>(50%*K18) + (10%*L18) + (40%*'Final Banking'!M18)</f>
        <v>90</v>
      </c>
      <c r="O18" s="110">
        <v>0</v>
      </c>
      <c r="P18" s="110">
        <v>0</v>
      </c>
      <c r="Q18" s="90">
        <f t="shared" ref="Q18:Q22" si="13">0.8*O18+0.2*P18</f>
        <v>0</v>
      </c>
      <c r="R18" s="110">
        <v>100</v>
      </c>
      <c r="S18" s="110">
        <v>100</v>
      </c>
      <c r="T18" s="91">
        <f t="shared" ref="T18:T22" si="14">(60%*R18) + (40%*S18)</f>
        <v>100</v>
      </c>
      <c r="U18" s="110">
        <v>100</v>
      </c>
      <c r="V18" s="110">
        <v>100</v>
      </c>
      <c r="W18" s="110">
        <v>0</v>
      </c>
      <c r="X18" s="110">
        <v>80</v>
      </c>
      <c r="Y18" s="91">
        <f t="shared" ref="Y18:Y22" si="15">(1/3*U18)+(1/3*V18)+(10%*W18)+((1-2/3-10%)*X18)</f>
        <v>85.333333333333329</v>
      </c>
      <c r="Z18" s="110">
        <v>100</v>
      </c>
      <c r="AA18" s="110">
        <v>100</v>
      </c>
      <c r="AB18" s="110">
        <v>100</v>
      </c>
      <c r="AC18" s="110">
        <v>100</v>
      </c>
      <c r="AD18" s="91">
        <f t="shared" ref="AD18:AD22" si="16">(2/3*Z18) + AVERAGE(AA18:AC18)*1/3</f>
        <v>100</v>
      </c>
      <c r="AE18" s="110">
        <v>100</v>
      </c>
      <c r="AF18" s="110">
        <v>100</v>
      </c>
      <c r="AG18" s="110">
        <v>100</v>
      </c>
      <c r="AH18" s="93">
        <f t="shared" ref="AH18:AH22" si="17">1/3*AE18+1/3*AF18+1/3*AG18</f>
        <v>99.999999999999986</v>
      </c>
    </row>
    <row r="19" spans="1:34" ht="13.5" customHeight="1" x14ac:dyDescent="0.2">
      <c r="A19" s="109" t="s">
        <v>122</v>
      </c>
      <c r="B19" s="110">
        <v>100</v>
      </c>
      <c r="C19" s="110">
        <v>100</v>
      </c>
      <c r="D19" s="110">
        <v>100</v>
      </c>
      <c r="E19" s="110">
        <v>100</v>
      </c>
      <c r="F19" s="110">
        <v>100</v>
      </c>
      <c r="G19" s="110">
        <v>100</v>
      </c>
      <c r="H19" s="110">
        <v>0</v>
      </c>
      <c r="I19" s="110">
        <v>0</v>
      </c>
      <c r="J19" s="111">
        <f t="shared" si="12"/>
        <v>90</v>
      </c>
      <c r="K19" s="110">
        <v>100</v>
      </c>
      <c r="L19" s="110">
        <v>0</v>
      </c>
      <c r="M19" s="110">
        <v>100</v>
      </c>
      <c r="N19" s="89">
        <f>(50%*K19) + (10%*L19) + (40%*'Final Banking'!M19)</f>
        <v>90</v>
      </c>
      <c r="O19" s="110">
        <v>0</v>
      </c>
      <c r="P19" s="110">
        <v>0</v>
      </c>
      <c r="Q19" s="90">
        <f t="shared" si="13"/>
        <v>0</v>
      </c>
      <c r="R19" s="110">
        <v>100</v>
      </c>
      <c r="S19" s="110">
        <v>100</v>
      </c>
      <c r="T19" s="91">
        <f t="shared" si="14"/>
        <v>100</v>
      </c>
      <c r="U19" s="110">
        <v>100</v>
      </c>
      <c r="V19" s="110">
        <v>100</v>
      </c>
      <c r="W19" s="110">
        <v>0</v>
      </c>
      <c r="X19" s="110">
        <v>100</v>
      </c>
      <c r="Y19" s="91">
        <f t="shared" si="15"/>
        <v>90</v>
      </c>
      <c r="Z19" s="110">
        <v>100</v>
      </c>
      <c r="AA19" s="110">
        <v>100</v>
      </c>
      <c r="AB19" s="110">
        <v>100</v>
      </c>
      <c r="AC19" s="110">
        <v>100</v>
      </c>
      <c r="AD19" s="91">
        <f t="shared" si="16"/>
        <v>100</v>
      </c>
      <c r="AE19" s="110">
        <v>100</v>
      </c>
      <c r="AF19" s="110">
        <v>100</v>
      </c>
      <c r="AG19" s="110">
        <v>0</v>
      </c>
      <c r="AH19" s="93">
        <f t="shared" si="17"/>
        <v>66.666666666666657</v>
      </c>
    </row>
    <row r="20" spans="1:34" ht="13.5" customHeight="1" x14ac:dyDescent="0.2">
      <c r="A20" s="109" t="s">
        <v>123</v>
      </c>
      <c r="B20" s="110">
        <v>100</v>
      </c>
      <c r="C20" s="110">
        <v>0</v>
      </c>
      <c r="D20" s="110">
        <v>100</v>
      </c>
      <c r="E20" s="110">
        <v>0</v>
      </c>
      <c r="F20" s="110">
        <v>0</v>
      </c>
      <c r="G20" s="110">
        <v>100</v>
      </c>
      <c r="H20" s="110">
        <v>0</v>
      </c>
      <c r="I20" s="110">
        <v>0</v>
      </c>
      <c r="J20" s="111">
        <f t="shared" si="12"/>
        <v>60</v>
      </c>
      <c r="K20" s="110">
        <v>100</v>
      </c>
      <c r="L20" s="110">
        <v>0</v>
      </c>
      <c r="M20" s="110">
        <v>100</v>
      </c>
      <c r="N20" s="89">
        <f>(50%*K20) + (10%*L20) + (40%*'Final Banking'!M20)</f>
        <v>90</v>
      </c>
      <c r="O20" s="110">
        <v>0</v>
      </c>
      <c r="P20" s="110">
        <v>0</v>
      </c>
      <c r="Q20" s="90">
        <f t="shared" si="13"/>
        <v>0</v>
      </c>
      <c r="R20" s="110">
        <v>100</v>
      </c>
      <c r="S20" s="110">
        <v>100</v>
      </c>
      <c r="T20" s="91">
        <f t="shared" si="14"/>
        <v>100</v>
      </c>
      <c r="U20" s="110">
        <v>100</v>
      </c>
      <c r="V20" s="110">
        <v>100</v>
      </c>
      <c r="W20" s="110">
        <v>0</v>
      </c>
      <c r="X20" s="110">
        <v>0</v>
      </c>
      <c r="Y20" s="91">
        <f t="shared" si="15"/>
        <v>66.666666666666657</v>
      </c>
      <c r="Z20" s="110">
        <v>100</v>
      </c>
      <c r="AA20" s="110">
        <v>100</v>
      </c>
      <c r="AB20" s="110">
        <v>100</v>
      </c>
      <c r="AC20" s="110">
        <v>100</v>
      </c>
      <c r="AD20" s="91">
        <f t="shared" si="16"/>
        <v>100</v>
      </c>
      <c r="AE20" s="110">
        <v>100</v>
      </c>
      <c r="AF20" s="110">
        <v>100</v>
      </c>
      <c r="AG20" s="110">
        <v>100</v>
      </c>
      <c r="AH20" s="93">
        <f t="shared" si="17"/>
        <v>99.999999999999986</v>
      </c>
    </row>
    <row r="21" spans="1:34" ht="13.5" customHeight="1" x14ac:dyDescent="0.2">
      <c r="A21" s="109" t="s">
        <v>124</v>
      </c>
      <c r="B21" s="110">
        <v>100</v>
      </c>
      <c r="C21" s="110">
        <v>100</v>
      </c>
      <c r="D21" s="110">
        <v>100</v>
      </c>
      <c r="E21" s="110">
        <v>100</v>
      </c>
      <c r="F21" s="110">
        <v>100</v>
      </c>
      <c r="G21" s="110">
        <v>100</v>
      </c>
      <c r="H21" s="110">
        <v>100</v>
      </c>
      <c r="I21" s="110">
        <v>100</v>
      </c>
      <c r="J21" s="111">
        <f t="shared" si="12"/>
        <v>100</v>
      </c>
      <c r="K21" s="110">
        <v>100</v>
      </c>
      <c r="L21" s="110">
        <v>100</v>
      </c>
      <c r="M21" s="110">
        <v>100</v>
      </c>
      <c r="N21" s="89">
        <f>(50%*K21) + (10%*L21) + (40%*'Final Banking'!M21)</f>
        <v>100</v>
      </c>
      <c r="O21" s="110">
        <v>0</v>
      </c>
      <c r="P21" s="110">
        <v>0</v>
      </c>
      <c r="Q21" s="90">
        <f t="shared" si="13"/>
        <v>0</v>
      </c>
      <c r="R21" s="110">
        <v>100</v>
      </c>
      <c r="S21" s="110">
        <v>100</v>
      </c>
      <c r="T21" s="91">
        <f t="shared" si="14"/>
        <v>100</v>
      </c>
      <c r="U21" s="110">
        <v>100</v>
      </c>
      <c r="V21" s="110">
        <v>100</v>
      </c>
      <c r="W21" s="110">
        <v>100</v>
      </c>
      <c r="X21" s="110">
        <v>0</v>
      </c>
      <c r="Y21" s="91">
        <f t="shared" si="15"/>
        <v>76.666666666666657</v>
      </c>
      <c r="Z21" s="110">
        <v>0</v>
      </c>
      <c r="AA21" s="110">
        <v>100</v>
      </c>
      <c r="AB21" s="110">
        <v>100</v>
      </c>
      <c r="AC21" s="110">
        <v>0</v>
      </c>
      <c r="AD21" s="91">
        <f t="shared" si="16"/>
        <v>22.222222222222225</v>
      </c>
      <c r="AE21" s="110">
        <v>100</v>
      </c>
      <c r="AF21" s="110">
        <v>100</v>
      </c>
      <c r="AG21" s="110">
        <v>100</v>
      </c>
      <c r="AH21" s="93">
        <f t="shared" si="17"/>
        <v>99.999999999999986</v>
      </c>
    </row>
    <row r="22" spans="1:34" ht="13.5" customHeight="1" x14ac:dyDescent="0.2">
      <c r="A22" s="109" t="s">
        <v>125</v>
      </c>
      <c r="B22" s="110">
        <v>100</v>
      </c>
      <c r="C22" s="110">
        <v>0</v>
      </c>
      <c r="D22" s="110">
        <v>100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1">
        <f t="shared" si="12"/>
        <v>50</v>
      </c>
      <c r="K22" s="110">
        <v>100</v>
      </c>
      <c r="L22" s="110">
        <v>0</v>
      </c>
      <c r="M22" s="110">
        <v>100</v>
      </c>
      <c r="N22" s="89">
        <f>(50%*K22) + (10%*L22) + (40%*'Final Banking'!M22)</f>
        <v>90</v>
      </c>
      <c r="O22" s="110">
        <v>0</v>
      </c>
      <c r="P22" s="110">
        <v>0</v>
      </c>
      <c r="Q22" s="90">
        <f t="shared" si="13"/>
        <v>0</v>
      </c>
      <c r="R22" s="110">
        <v>100</v>
      </c>
      <c r="S22" s="110">
        <v>50</v>
      </c>
      <c r="T22" s="91">
        <f t="shared" si="14"/>
        <v>80</v>
      </c>
      <c r="U22" s="110">
        <v>100</v>
      </c>
      <c r="V22" s="110">
        <v>0</v>
      </c>
      <c r="W22" s="110">
        <v>0</v>
      </c>
      <c r="X22" s="110">
        <v>0</v>
      </c>
      <c r="Y22" s="91">
        <f t="shared" si="15"/>
        <v>33.333333333333329</v>
      </c>
      <c r="Z22" s="110">
        <v>100</v>
      </c>
      <c r="AA22" s="110">
        <v>0</v>
      </c>
      <c r="AB22" s="110">
        <v>0</v>
      </c>
      <c r="AC22" s="110">
        <v>0</v>
      </c>
      <c r="AD22" s="91">
        <f t="shared" si="16"/>
        <v>66.666666666666657</v>
      </c>
      <c r="AE22" s="110">
        <v>100</v>
      </c>
      <c r="AF22" s="110">
        <v>100</v>
      </c>
      <c r="AG22" s="110">
        <v>100</v>
      </c>
      <c r="AH22" s="93">
        <f t="shared" si="17"/>
        <v>99.999999999999986</v>
      </c>
    </row>
    <row r="23" spans="1:34" ht="13.5" customHeight="1" x14ac:dyDescent="0.2">
      <c r="C23" s="114"/>
      <c r="S23" s="115"/>
      <c r="T23" s="115"/>
    </row>
    <row r="24" spans="1:34" ht="13.5" customHeight="1" x14ac:dyDescent="0.2">
      <c r="C24" s="114"/>
    </row>
    <row r="25" spans="1:34" ht="13.5" customHeight="1" x14ac:dyDescent="0.2">
      <c r="C25" s="114"/>
    </row>
    <row r="26" spans="1:34" ht="13.5" customHeight="1" x14ac:dyDescent="0.2">
      <c r="C26" s="114"/>
    </row>
    <row r="27" spans="1:34" ht="13.5" customHeight="1" x14ac:dyDescent="0.2">
      <c r="B27" s="97" t="s">
        <v>110</v>
      </c>
      <c r="C27" s="98" t="s">
        <v>135</v>
      </c>
      <c r="D27" s="98" t="s">
        <v>136</v>
      </c>
      <c r="E27" s="98" t="s">
        <v>137</v>
      </c>
      <c r="G27" s="97" t="s">
        <v>110</v>
      </c>
      <c r="H27" s="98" t="s">
        <v>135</v>
      </c>
      <c r="I27" s="98" t="s">
        <v>136</v>
      </c>
      <c r="J27" s="98" t="s">
        <v>137</v>
      </c>
    </row>
    <row r="28" spans="1:34" ht="13.5" customHeight="1" x14ac:dyDescent="0.2">
      <c r="B28" s="117">
        <v>2017</v>
      </c>
      <c r="C28" s="99"/>
      <c r="D28" s="99"/>
      <c r="E28" s="99"/>
      <c r="G28" s="100" t="s">
        <v>138</v>
      </c>
      <c r="H28" s="99"/>
      <c r="I28" s="99"/>
      <c r="J28" s="99"/>
    </row>
    <row r="29" spans="1:34" ht="13.5" customHeight="1" x14ac:dyDescent="0.2">
      <c r="A29" s="114"/>
      <c r="B29" s="54" t="s">
        <v>121</v>
      </c>
      <c r="C29" s="101">
        <f t="shared" ref="C29:C33" si="18">J6</f>
        <v>90</v>
      </c>
      <c r="D29" s="101">
        <f t="shared" ref="D29:D33" si="19">(1/3*N6)+(1/3*Q6) + (1/3*T6)</f>
        <v>63.333333333333329</v>
      </c>
      <c r="E29" s="101">
        <f t="shared" ref="E29:E33" si="20">(40%*AH6) + (30%*AD6) + (30%*Y6)</f>
        <v>95.6</v>
      </c>
      <c r="G29" s="54" t="s">
        <v>121</v>
      </c>
      <c r="H29" s="102">
        <f t="shared" ref="H29:J29" si="21">AVERAGE(C29,C35,C41)</f>
        <v>96.666666666666671</v>
      </c>
      <c r="I29" s="102">
        <f t="shared" si="21"/>
        <v>63.333333333333336</v>
      </c>
      <c r="J29" s="102">
        <f t="shared" si="21"/>
        <v>95.59999999999998</v>
      </c>
    </row>
    <row r="30" spans="1:34" ht="13.5" customHeight="1" x14ac:dyDescent="0.2">
      <c r="A30" s="114"/>
      <c r="B30" s="54" t="s">
        <v>122</v>
      </c>
      <c r="C30" s="101">
        <f t="shared" si="18"/>
        <v>90</v>
      </c>
      <c r="D30" s="101">
        <f t="shared" si="19"/>
        <v>56.666666666666664</v>
      </c>
      <c r="E30" s="101">
        <f t="shared" si="20"/>
        <v>83.666666666666657</v>
      </c>
      <c r="G30" s="54" t="s">
        <v>122</v>
      </c>
      <c r="H30" s="102">
        <f t="shared" ref="H30:J30" si="22">AVERAGE(C30,C36,C42)</f>
        <v>90</v>
      </c>
      <c r="I30" s="102">
        <f t="shared" si="22"/>
        <v>61.111111111111107</v>
      </c>
      <c r="J30" s="102">
        <f t="shared" si="22"/>
        <v>83.666666666666657</v>
      </c>
    </row>
    <row r="31" spans="1:34" ht="13.5" customHeight="1" x14ac:dyDescent="0.2">
      <c r="A31" s="114"/>
      <c r="B31" s="54" t="s">
        <v>123</v>
      </c>
      <c r="C31" s="101">
        <f t="shared" si="18"/>
        <v>70</v>
      </c>
      <c r="D31" s="101">
        <f t="shared" si="19"/>
        <v>63.333333333333329</v>
      </c>
      <c r="E31" s="101">
        <f t="shared" si="20"/>
        <v>90</v>
      </c>
      <c r="G31" s="54" t="s">
        <v>123</v>
      </c>
      <c r="H31" s="102">
        <f t="shared" ref="H31:J31" si="23">AVERAGE(C31,C37,C43)</f>
        <v>63.333333333333336</v>
      </c>
      <c r="I31" s="102">
        <f t="shared" si="23"/>
        <v>63.333333333333336</v>
      </c>
      <c r="J31" s="102">
        <f t="shared" si="23"/>
        <v>90</v>
      </c>
    </row>
    <row r="32" spans="1:34" ht="13.5" customHeight="1" x14ac:dyDescent="0.2">
      <c r="A32" s="114"/>
      <c r="B32" s="54" t="s">
        <v>124</v>
      </c>
      <c r="C32" s="101">
        <f t="shared" si="18"/>
        <v>100</v>
      </c>
      <c r="D32" s="101">
        <f t="shared" si="19"/>
        <v>66.666666666666657</v>
      </c>
      <c r="E32" s="101">
        <f t="shared" si="20"/>
        <v>69.666666666666657</v>
      </c>
      <c r="G32" s="54" t="s">
        <v>124</v>
      </c>
      <c r="H32" s="102">
        <f t="shared" ref="H32:J32" si="24">AVERAGE(C32,C38,C44)</f>
        <v>100</v>
      </c>
      <c r="I32" s="102">
        <f>AVERAGE(D32,D38,D44)</f>
        <v>66.666666666666657</v>
      </c>
      <c r="J32" s="102">
        <f t="shared" si="24"/>
        <v>69.666666666666657</v>
      </c>
    </row>
    <row r="33" spans="1:10" ht="13.5" customHeight="1" x14ac:dyDescent="0.2">
      <c r="A33" s="114"/>
      <c r="B33" s="54" t="s">
        <v>125</v>
      </c>
      <c r="C33" s="101">
        <f t="shared" si="18"/>
        <v>50</v>
      </c>
      <c r="D33" s="101">
        <f t="shared" si="19"/>
        <v>56.666666666666664</v>
      </c>
      <c r="E33" s="101">
        <f t="shared" si="20"/>
        <v>36.666666666666664</v>
      </c>
      <c r="G33" s="54" t="s">
        <v>125</v>
      </c>
      <c r="H33" s="102">
        <f t="shared" ref="H33:J33" si="25">AVERAGE(C33,C39,C45)</f>
        <v>50</v>
      </c>
      <c r="I33" s="102">
        <f t="shared" si="25"/>
        <v>56.666666666666664</v>
      </c>
      <c r="J33" s="102">
        <f t="shared" si="25"/>
        <v>52.222222222222221</v>
      </c>
    </row>
    <row r="34" spans="1:10" ht="13.5" customHeight="1" x14ac:dyDescent="0.2">
      <c r="A34" s="114"/>
      <c r="B34" s="117">
        <v>2018</v>
      </c>
      <c r="C34" s="103"/>
      <c r="D34" s="103"/>
      <c r="E34" s="103"/>
      <c r="G34" s="118" t="s">
        <v>142</v>
      </c>
      <c r="H34" s="116">
        <f>AVERAGE(H29:H33)</f>
        <v>80</v>
      </c>
      <c r="I34" s="116">
        <f>AVERAGE(I29:I33)</f>
        <v>62.222222222222214</v>
      </c>
      <c r="J34" s="116">
        <f t="shared" ref="J34" si="26">AVERAGE(J29:J33)</f>
        <v>78.231111111111105</v>
      </c>
    </row>
    <row r="35" spans="1:10" ht="13.5" customHeight="1" x14ac:dyDescent="0.2">
      <c r="A35" s="114"/>
      <c r="B35" s="54" t="s">
        <v>121</v>
      </c>
      <c r="C35" s="101">
        <f t="shared" ref="C35:C39" si="27">J12</f>
        <v>100</v>
      </c>
      <c r="D35" s="101">
        <f t="shared" ref="D35:D39" si="28">(1/3*N12)+(1/3*Q12) + (1/3*T12)</f>
        <v>63.333333333333329</v>
      </c>
      <c r="E35" s="101">
        <f t="shared" ref="E35:E39" si="29">(40%*AH12) + (30%*AD12) + (30%*Y12)</f>
        <v>95.6</v>
      </c>
    </row>
    <row r="36" spans="1:10" ht="13.5" customHeight="1" x14ac:dyDescent="0.2">
      <c r="A36" s="114"/>
      <c r="B36" s="54" t="s">
        <v>122</v>
      </c>
      <c r="C36" s="101">
        <f t="shared" si="27"/>
        <v>90</v>
      </c>
      <c r="D36" s="101">
        <f t="shared" si="28"/>
        <v>63.333333333333329</v>
      </c>
      <c r="E36" s="101">
        <f t="shared" si="29"/>
        <v>83.666666666666657</v>
      </c>
      <c r="G36" s="97" t="s">
        <v>110</v>
      </c>
      <c r="H36" s="98" t="s">
        <v>139</v>
      </c>
    </row>
    <row r="37" spans="1:10" ht="13.5" customHeight="1" x14ac:dyDescent="0.2">
      <c r="A37" s="114"/>
      <c r="B37" s="54" t="s">
        <v>123</v>
      </c>
      <c r="C37" s="101">
        <f t="shared" si="27"/>
        <v>60</v>
      </c>
      <c r="D37" s="101">
        <f t="shared" si="28"/>
        <v>63.333333333333329</v>
      </c>
      <c r="E37" s="101">
        <f t="shared" si="29"/>
        <v>90</v>
      </c>
      <c r="G37" s="100" t="s">
        <v>138</v>
      </c>
      <c r="H37" s="99"/>
    </row>
    <row r="38" spans="1:10" ht="13.5" customHeight="1" x14ac:dyDescent="0.2">
      <c r="A38" s="114"/>
      <c r="B38" s="54" t="s">
        <v>124</v>
      </c>
      <c r="C38" s="101">
        <f t="shared" si="27"/>
        <v>100</v>
      </c>
      <c r="D38" s="101">
        <f t="shared" si="28"/>
        <v>66.666666666666657</v>
      </c>
      <c r="E38" s="101">
        <f t="shared" si="29"/>
        <v>69.666666666666657</v>
      </c>
      <c r="G38" s="54" t="s">
        <v>121</v>
      </c>
      <c r="H38" s="102">
        <f>AVERAGE(H29:J29)</f>
        <v>85.199999999999989</v>
      </c>
    </row>
    <row r="39" spans="1:10" ht="13.5" customHeight="1" x14ac:dyDescent="0.2">
      <c r="A39" s="114"/>
      <c r="B39" s="54" t="s">
        <v>125</v>
      </c>
      <c r="C39" s="101">
        <f t="shared" si="27"/>
        <v>50</v>
      </c>
      <c r="D39" s="101">
        <f t="shared" si="28"/>
        <v>56.666666666666664</v>
      </c>
      <c r="E39" s="101">
        <f t="shared" si="29"/>
        <v>50</v>
      </c>
      <c r="G39" s="54" t="s">
        <v>122</v>
      </c>
      <c r="H39" s="102">
        <f>AVERAGE(H30:J30)</f>
        <v>78.259259259259252</v>
      </c>
    </row>
    <row r="40" spans="1:10" ht="13.5" customHeight="1" x14ac:dyDescent="0.2">
      <c r="A40" s="114"/>
      <c r="B40" s="117">
        <v>2019</v>
      </c>
      <c r="C40" s="103"/>
      <c r="D40" s="103"/>
      <c r="E40" s="103"/>
      <c r="G40" s="54" t="s">
        <v>123</v>
      </c>
      <c r="H40" s="102">
        <f>AVERAGE(H31:J31)</f>
        <v>72.222222222222229</v>
      </c>
    </row>
    <row r="41" spans="1:10" ht="13.5" customHeight="1" x14ac:dyDescent="0.2">
      <c r="A41" s="114"/>
      <c r="B41" s="54" t="s">
        <v>121</v>
      </c>
      <c r="C41" s="101">
        <f t="shared" ref="C41:C45" si="30">J18</f>
        <v>100</v>
      </c>
      <c r="D41" s="101">
        <f t="shared" ref="D41:D45" si="31">(1/3*N18)+(1/3*Q18) + (1/3*T18)</f>
        <v>63.333333333333329</v>
      </c>
      <c r="E41" s="101">
        <f t="shared" ref="E41:E45" si="32">(40%*AH18) + (30%*AD18) + (30%*Y18)</f>
        <v>95.6</v>
      </c>
      <c r="G41" s="54" t="s">
        <v>124</v>
      </c>
      <c r="H41" s="102">
        <f>AVERAGE(H32:J32)</f>
        <v>78.777777777777771</v>
      </c>
    </row>
    <row r="42" spans="1:10" ht="13.5" customHeight="1" x14ac:dyDescent="0.2">
      <c r="A42" s="114"/>
      <c r="B42" s="54" t="s">
        <v>122</v>
      </c>
      <c r="C42" s="101">
        <f t="shared" si="30"/>
        <v>90</v>
      </c>
      <c r="D42" s="101">
        <f t="shared" si="31"/>
        <v>63.333333333333329</v>
      </c>
      <c r="E42" s="101">
        <f t="shared" si="32"/>
        <v>83.666666666666657</v>
      </c>
      <c r="G42" s="54" t="s">
        <v>125</v>
      </c>
      <c r="H42" s="102">
        <f>AVERAGE(H33:J33)</f>
        <v>52.962962962962962</v>
      </c>
    </row>
    <row r="43" spans="1:10" ht="13.5" customHeight="1" x14ac:dyDescent="0.2">
      <c r="A43" s="114"/>
      <c r="B43" s="54" t="s">
        <v>123</v>
      </c>
      <c r="C43" s="101">
        <f t="shared" si="30"/>
        <v>60</v>
      </c>
      <c r="D43" s="101">
        <f t="shared" si="31"/>
        <v>63.333333333333329</v>
      </c>
      <c r="E43" s="101">
        <f t="shared" si="32"/>
        <v>90</v>
      </c>
    </row>
    <row r="44" spans="1:10" ht="13.5" customHeight="1" x14ac:dyDescent="0.2">
      <c r="A44" s="114"/>
      <c r="B44" s="54" t="s">
        <v>124</v>
      </c>
      <c r="C44" s="101">
        <f t="shared" si="30"/>
        <v>100</v>
      </c>
      <c r="D44" s="101">
        <f t="shared" si="31"/>
        <v>66.666666666666657</v>
      </c>
      <c r="E44" s="101">
        <f t="shared" si="32"/>
        <v>69.666666666666657</v>
      </c>
    </row>
    <row r="45" spans="1:10" ht="13.5" customHeight="1" x14ac:dyDescent="0.2">
      <c r="A45" s="114"/>
      <c r="B45" s="54" t="s">
        <v>125</v>
      </c>
      <c r="C45" s="101">
        <f t="shared" si="30"/>
        <v>50</v>
      </c>
      <c r="D45" s="101">
        <f t="shared" si="31"/>
        <v>56.666666666666664</v>
      </c>
      <c r="E45" s="101">
        <f t="shared" si="32"/>
        <v>70</v>
      </c>
    </row>
    <row r="46" spans="1:10" ht="13.5" customHeight="1" x14ac:dyDescent="0.2">
      <c r="A46" s="114"/>
      <c r="B46" s="114"/>
      <c r="C46" s="114"/>
      <c r="D46" s="114"/>
      <c r="E46" s="114"/>
    </row>
    <row r="47" spans="1:10" ht="13.5" customHeight="1" x14ac:dyDescent="0.2">
      <c r="A47" s="114"/>
      <c r="B47" s="114"/>
      <c r="C47" s="114"/>
      <c r="D47" s="114"/>
      <c r="E47" s="114"/>
    </row>
    <row r="48" spans="1:10" ht="13.5" customHeight="1" x14ac:dyDescent="0.2">
      <c r="A48" s="114"/>
      <c r="B48" s="114"/>
      <c r="C48" s="114"/>
      <c r="D48" s="114"/>
      <c r="E48" s="114"/>
    </row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10">
    <mergeCell ref="U3:Y3"/>
    <mergeCell ref="Z3:AD3"/>
    <mergeCell ref="AE3:AH3"/>
    <mergeCell ref="U2:AH2"/>
    <mergeCell ref="B2:J2"/>
    <mergeCell ref="B3:J3"/>
    <mergeCell ref="K3:N3"/>
    <mergeCell ref="O3:Q3"/>
    <mergeCell ref="K2:T2"/>
    <mergeCell ref="R3:T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France matrix</vt:lpstr>
      <vt:lpstr>FR Index - Banking sector</vt:lpstr>
      <vt:lpstr>FR Index - Insurance sector</vt:lpstr>
      <vt:lpstr>Final Banking</vt:lpstr>
      <vt:lpstr>Final 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Anissa Belgacem</dc:creator>
  <cp:lastModifiedBy>Anissa Belgacem</cp:lastModifiedBy>
  <dcterms:created xsi:type="dcterms:W3CDTF">2021-01-26T06:53:37Z</dcterms:created>
  <dcterms:modified xsi:type="dcterms:W3CDTF">2021-02-28T18:49:39Z</dcterms:modified>
</cp:coreProperties>
</file>